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30" windowWidth="14430" windowHeight="12840"/>
  </bookViews>
  <sheets>
    <sheet name="СВОД январь- декабрь 2022" sheetId="1" r:id="rId1"/>
  </sheets>
  <definedNames>
    <definedName name="_xlnm._FilterDatabase" localSheetId="0" hidden="1">'СВОД январь- декабрь 2022'!$A$10:$P$330</definedName>
    <definedName name="_xlnm.Print_Titles" localSheetId="0">'СВОД январь- декабрь 2022'!$12:$12</definedName>
  </definedNames>
  <calcPr calcId="145621" fullPrecision="0"/>
</workbook>
</file>

<file path=xl/calcChain.xml><?xml version="1.0" encoding="utf-8"?>
<calcChain xmlns="http://schemas.openxmlformats.org/spreadsheetml/2006/main">
  <c r="G15" i="1" l="1"/>
  <c r="M311" i="1" l="1"/>
  <c r="L311" i="1"/>
  <c r="H311" i="1"/>
  <c r="L302" i="1"/>
  <c r="H302" i="1"/>
  <c r="L293" i="1"/>
  <c r="H293" i="1"/>
  <c r="M230" i="1"/>
  <c r="L230" i="1"/>
  <c r="I230" i="1"/>
  <c r="H230" i="1"/>
  <c r="L220" i="1"/>
  <c r="H220" i="1"/>
  <c r="M129" i="1"/>
  <c r="L129" i="1"/>
  <c r="I129" i="1"/>
  <c r="H129" i="1"/>
  <c r="M100" i="1"/>
  <c r="L100" i="1"/>
  <c r="D129" i="1"/>
  <c r="M115" i="1"/>
  <c r="L115" i="1"/>
  <c r="I115" i="1"/>
  <c r="E115" i="1"/>
  <c r="H115" i="1"/>
  <c r="I102" i="1"/>
  <c r="I100" i="1" s="1"/>
  <c r="H102" i="1"/>
  <c r="H100" i="1" s="1"/>
  <c r="E102" i="1"/>
  <c r="E100" i="1" s="1"/>
  <c r="D102" i="1"/>
  <c r="D100" i="1" s="1"/>
  <c r="I99" i="1" l="1"/>
  <c r="K192" i="1"/>
  <c r="M15" i="1" l="1"/>
  <c r="L60" i="1" l="1"/>
  <c r="C302" i="1" l="1"/>
  <c r="E302" i="1"/>
  <c r="F302" i="1"/>
  <c r="D302" i="1"/>
  <c r="E293" i="1"/>
  <c r="F293" i="1"/>
  <c r="G293" i="1"/>
  <c r="I293" i="1"/>
  <c r="J293" i="1"/>
  <c r="K293" i="1"/>
  <c r="M293" i="1"/>
  <c r="N293" i="1"/>
  <c r="D293" i="1"/>
  <c r="D230" i="1"/>
  <c r="E230" i="1"/>
  <c r="F230" i="1"/>
  <c r="C230" i="1"/>
  <c r="E220" i="1" l="1"/>
  <c r="F220" i="1"/>
  <c r="D220" i="1"/>
  <c r="D132" i="1"/>
  <c r="D115" i="1" l="1"/>
  <c r="L154" i="1" l="1"/>
  <c r="G280" i="1"/>
  <c r="H280" i="1"/>
  <c r="K280" i="1"/>
  <c r="L280" i="1"/>
  <c r="N325" i="1" l="1"/>
  <c r="N311" i="1" s="1"/>
  <c r="K325" i="1"/>
  <c r="K311" i="1" s="1"/>
  <c r="J325" i="1"/>
  <c r="J311" i="1" s="1"/>
  <c r="G325" i="1"/>
  <c r="G311" i="1" s="1"/>
  <c r="I323" i="1"/>
  <c r="I322" i="1"/>
  <c r="N302" i="1"/>
  <c r="M302" i="1"/>
  <c r="K302" i="1"/>
  <c r="J302" i="1"/>
  <c r="I302" i="1"/>
  <c r="G302" i="1"/>
  <c r="I292" i="1"/>
  <c r="N286" i="1"/>
  <c r="M286" i="1"/>
  <c r="L286" i="1"/>
  <c r="K286" i="1"/>
  <c r="J286" i="1"/>
  <c r="H286" i="1"/>
  <c r="G286" i="1"/>
  <c r="N282" i="1"/>
  <c r="M282" i="1"/>
  <c r="L282" i="1"/>
  <c r="K282" i="1"/>
  <c r="J282" i="1"/>
  <c r="I282" i="1"/>
  <c r="H282" i="1"/>
  <c r="G282" i="1"/>
  <c r="I281" i="1"/>
  <c r="I280" i="1" s="1"/>
  <c r="N280" i="1"/>
  <c r="M280" i="1"/>
  <c r="J280" i="1"/>
  <c r="N262" i="1"/>
  <c r="M262" i="1"/>
  <c r="L262" i="1"/>
  <c r="K262" i="1"/>
  <c r="J262" i="1"/>
  <c r="I262" i="1"/>
  <c r="H262" i="1"/>
  <c r="G262" i="1"/>
  <c r="N230" i="1"/>
  <c r="K230" i="1"/>
  <c r="J230" i="1"/>
  <c r="G230" i="1"/>
  <c r="N220" i="1"/>
  <c r="M220" i="1"/>
  <c r="K220" i="1"/>
  <c r="J220" i="1"/>
  <c r="I220" i="1"/>
  <c r="G220" i="1"/>
  <c r="N198" i="1"/>
  <c r="M198" i="1"/>
  <c r="L198" i="1"/>
  <c r="K198" i="1"/>
  <c r="J198" i="1"/>
  <c r="I198" i="1"/>
  <c r="H198" i="1"/>
  <c r="G198" i="1"/>
  <c r="I190" i="1"/>
  <c r="I154" i="1" s="1"/>
  <c r="N154" i="1"/>
  <c r="M154" i="1"/>
  <c r="K154" i="1"/>
  <c r="J154" i="1"/>
  <c r="H154" i="1"/>
  <c r="G154" i="1"/>
  <c r="I142" i="1"/>
  <c r="N142" i="1"/>
  <c r="M142" i="1"/>
  <c r="L142" i="1"/>
  <c r="K142" i="1"/>
  <c r="J142" i="1"/>
  <c r="H142" i="1"/>
  <c r="G142" i="1"/>
  <c r="N137" i="1"/>
  <c r="M137" i="1"/>
  <c r="L137" i="1"/>
  <c r="K137" i="1"/>
  <c r="J137" i="1"/>
  <c r="I137" i="1"/>
  <c r="H137" i="1"/>
  <c r="G137" i="1"/>
  <c r="N134" i="1"/>
  <c r="M134" i="1"/>
  <c r="L134" i="1"/>
  <c r="K134" i="1"/>
  <c r="J134" i="1"/>
  <c r="I134" i="1"/>
  <c r="H134" i="1"/>
  <c r="G134" i="1"/>
  <c r="N132" i="1"/>
  <c r="M132" i="1"/>
  <c r="L132" i="1"/>
  <c r="K132" i="1"/>
  <c r="J132" i="1"/>
  <c r="I132" i="1"/>
  <c r="H132" i="1"/>
  <c r="G132" i="1"/>
  <c r="N99" i="1"/>
  <c r="K99" i="1"/>
  <c r="J99" i="1"/>
  <c r="G99" i="1"/>
  <c r="I106" i="1"/>
  <c r="I105" i="1"/>
  <c r="M99" i="1"/>
  <c r="L99" i="1"/>
  <c r="H99" i="1"/>
  <c r="N97" i="1"/>
  <c r="M97" i="1"/>
  <c r="L97" i="1"/>
  <c r="K97" i="1"/>
  <c r="J97" i="1"/>
  <c r="I97" i="1"/>
  <c r="H97" i="1"/>
  <c r="G97" i="1"/>
  <c r="N94" i="1"/>
  <c r="M94" i="1"/>
  <c r="L94" i="1"/>
  <c r="K94" i="1"/>
  <c r="J94" i="1"/>
  <c r="I94" i="1"/>
  <c r="H94" i="1"/>
  <c r="G94" i="1"/>
  <c r="N92" i="1"/>
  <c r="M92" i="1"/>
  <c r="L92" i="1"/>
  <c r="K92" i="1"/>
  <c r="J92" i="1"/>
  <c r="I92" i="1"/>
  <c r="H92" i="1"/>
  <c r="G92" i="1"/>
  <c r="N71" i="1"/>
  <c r="M71" i="1"/>
  <c r="L71" i="1"/>
  <c r="K71" i="1"/>
  <c r="J71" i="1"/>
  <c r="I71" i="1"/>
  <c r="H71" i="1"/>
  <c r="G71" i="1"/>
  <c r="I69" i="1"/>
  <c r="I68" i="1" s="1"/>
  <c r="N68" i="1"/>
  <c r="M68" i="1"/>
  <c r="L68" i="1"/>
  <c r="K68" i="1"/>
  <c r="J68" i="1"/>
  <c r="H68" i="1"/>
  <c r="G68" i="1"/>
  <c r="I66" i="1"/>
  <c r="I65" i="1" s="1"/>
  <c r="N65" i="1"/>
  <c r="M65" i="1"/>
  <c r="L65" i="1"/>
  <c r="K65" i="1"/>
  <c r="J65" i="1"/>
  <c r="H65" i="1"/>
  <c r="G65" i="1"/>
  <c r="M55" i="1"/>
  <c r="L55" i="1"/>
  <c r="K60" i="1"/>
  <c r="K55" i="1" s="1"/>
  <c r="J60" i="1"/>
  <c r="J55" i="1" s="1"/>
  <c r="I55" i="1"/>
  <c r="H60" i="1"/>
  <c r="H55" i="1" s="1"/>
  <c r="G60" i="1"/>
  <c r="G55" i="1" s="1"/>
  <c r="N55" i="1"/>
  <c r="I54" i="1"/>
  <c r="I53" i="1" s="1"/>
  <c r="N53" i="1"/>
  <c r="M53" i="1"/>
  <c r="L53" i="1"/>
  <c r="K53" i="1"/>
  <c r="J53" i="1"/>
  <c r="H53" i="1"/>
  <c r="G53" i="1"/>
  <c r="I48" i="1"/>
  <c r="I47" i="1"/>
  <c r="I46" i="1"/>
  <c r="L22" i="1"/>
  <c r="I41" i="1"/>
  <c r="I40" i="1"/>
  <c r="I39" i="1"/>
  <c r="I27" i="1"/>
  <c r="N22" i="1"/>
  <c r="M22" i="1"/>
  <c r="K22" i="1"/>
  <c r="J22" i="1"/>
  <c r="H22" i="1"/>
  <c r="G22" i="1"/>
  <c r="I16" i="1"/>
  <c r="N15" i="1"/>
  <c r="L15" i="1"/>
  <c r="K15" i="1"/>
  <c r="J15" i="1"/>
  <c r="H15" i="1"/>
  <c r="I311" i="1" l="1"/>
  <c r="L330" i="1"/>
  <c r="K330" i="1"/>
  <c r="H329" i="1"/>
  <c r="K329" i="1"/>
  <c r="G329" i="1"/>
  <c r="L329" i="1"/>
  <c r="G330" i="1"/>
  <c r="H330" i="1"/>
  <c r="M329" i="1"/>
  <c r="M330" i="1"/>
  <c r="M139" i="1"/>
  <c r="H327" i="1"/>
  <c r="J277" i="1"/>
  <c r="N139" i="1"/>
  <c r="M277" i="1"/>
  <c r="N277" i="1"/>
  <c r="G277" i="1"/>
  <c r="J327" i="1"/>
  <c r="I15" i="1"/>
  <c r="L327" i="1"/>
  <c r="M327" i="1"/>
  <c r="N327" i="1"/>
  <c r="I286" i="1"/>
  <c r="I22" i="1"/>
  <c r="K139" i="1"/>
  <c r="L139" i="1"/>
  <c r="K277" i="1"/>
  <c r="H277" i="1"/>
  <c r="G139" i="1"/>
  <c r="K327" i="1"/>
  <c r="G327" i="1"/>
  <c r="L277" i="1"/>
  <c r="H139" i="1"/>
  <c r="J139" i="1"/>
  <c r="I277" i="1"/>
  <c r="I329" i="1" l="1"/>
  <c r="I330" i="1"/>
  <c r="M328" i="1"/>
  <c r="N328" i="1"/>
  <c r="J328" i="1"/>
  <c r="I327" i="1"/>
  <c r="I139" i="1"/>
  <c r="L328" i="1"/>
  <c r="K328" i="1"/>
  <c r="G328" i="1"/>
  <c r="H328" i="1"/>
  <c r="O312" i="1"/>
  <c r="O309" i="1"/>
  <c r="O298" i="1"/>
  <c r="O297" i="1"/>
  <c r="O294" i="1"/>
  <c r="O292" i="1"/>
  <c r="O290" i="1"/>
  <c r="O289" i="1"/>
  <c r="O288" i="1"/>
  <c r="O287" i="1"/>
  <c r="O264" i="1"/>
  <c r="O232" i="1"/>
  <c r="O217" i="1"/>
  <c r="O207" i="1"/>
  <c r="O204" i="1"/>
  <c r="O199" i="1"/>
  <c r="O192" i="1"/>
  <c r="O189" i="1"/>
  <c r="O161" i="1"/>
  <c r="O160" i="1"/>
  <c r="O159" i="1"/>
  <c r="O158" i="1"/>
  <c r="O157" i="1"/>
  <c r="O153" i="1"/>
  <c r="O147" i="1"/>
  <c r="O146" i="1"/>
  <c r="O145" i="1"/>
  <c r="I328" i="1" l="1"/>
  <c r="D71" i="1"/>
  <c r="D15" i="1" l="1"/>
  <c r="E15" i="1" l="1"/>
  <c r="F15" i="1"/>
  <c r="E325" i="1" l="1"/>
  <c r="E311" i="1" s="1"/>
  <c r="F325" i="1"/>
  <c r="F311" i="1" s="1"/>
  <c r="D325" i="1"/>
  <c r="D154" i="1"/>
  <c r="E154" i="1"/>
  <c r="F154" i="1"/>
  <c r="C154" i="1"/>
  <c r="E142" i="1"/>
  <c r="F142" i="1"/>
  <c r="E99" i="1"/>
  <c r="F99" i="1"/>
  <c r="F55" i="1"/>
  <c r="E55" i="1"/>
  <c r="D60" i="1"/>
  <c r="F22" i="1"/>
  <c r="D22" i="1"/>
  <c r="C15" i="1"/>
  <c r="D99" i="1" l="1"/>
  <c r="D55" i="1"/>
  <c r="D311" i="1"/>
  <c r="F286" i="1" l="1"/>
  <c r="F282" i="1"/>
  <c r="F280" i="1"/>
  <c r="F262" i="1"/>
  <c r="D198" i="1"/>
  <c r="F198" i="1"/>
  <c r="F137" i="1"/>
  <c r="F134" i="1"/>
  <c r="F132" i="1"/>
  <c r="F97" i="1"/>
  <c r="F94" i="1"/>
  <c r="F92" i="1"/>
  <c r="F71" i="1"/>
  <c r="F68" i="1"/>
  <c r="F65" i="1"/>
  <c r="F53" i="1"/>
  <c r="F327" i="1" l="1"/>
  <c r="F277" i="1"/>
  <c r="F139" i="1" l="1"/>
  <c r="F328" i="1" s="1"/>
  <c r="E35" i="1"/>
  <c r="E22" i="1" s="1"/>
  <c r="C311" i="1" l="1"/>
  <c r="C293" i="1"/>
  <c r="E286" i="1"/>
  <c r="C286" i="1"/>
  <c r="D282" i="1"/>
  <c r="E282" i="1"/>
  <c r="C282" i="1"/>
  <c r="D280" i="1"/>
  <c r="E280" i="1"/>
  <c r="C280" i="1"/>
  <c r="D262" i="1"/>
  <c r="E262" i="1"/>
  <c r="C262" i="1"/>
  <c r="C220" i="1"/>
  <c r="E198" i="1"/>
  <c r="C198" i="1"/>
  <c r="D142" i="1"/>
  <c r="C142" i="1"/>
  <c r="D137" i="1"/>
  <c r="E137" i="1"/>
  <c r="C137" i="1"/>
  <c r="D134" i="1"/>
  <c r="E134" i="1"/>
  <c r="C134" i="1"/>
  <c r="E132" i="1"/>
  <c r="C132" i="1"/>
  <c r="C99" i="1"/>
  <c r="D97" i="1"/>
  <c r="E97" i="1"/>
  <c r="C97" i="1"/>
  <c r="D94" i="1"/>
  <c r="E94" i="1"/>
  <c r="C94" i="1"/>
  <c r="D92" i="1"/>
  <c r="E92" i="1"/>
  <c r="C92" i="1"/>
  <c r="E71" i="1"/>
  <c r="C71" i="1"/>
  <c r="D68" i="1"/>
  <c r="E68" i="1"/>
  <c r="C68" i="1"/>
  <c r="D65" i="1"/>
  <c r="E65" i="1"/>
  <c r="C65" i="1"/>
  <c r="C55" i="1"/>
  <c r="D53" i="1"/>
  <c r="E53" i="1"/>
  <c r="C53" i="1"/>
  <c r="C22" i="1"/>
  <c r="E329" i="1" l="1"/>
  <c r="E330" i="1"/>
  <c r="C330" i="1"/>
  <c r="D329" i="1"/>
  <c r="C329" i="1"/>
  <c r="E327" i="1"/>
  <c r="E277" i="1"/>
  <c r="C277" i="1"/>
  <c r="E139" i="1"/>
  <c r="C139" i="1"/>
  <c r="C327" i="1"/>
  <c r="D139" i="1"/>
  <c r="D342" i="1"/>
  <c r="D343" i="1"/>
  <c r="D346" i="1"/>
  <c r="D344" i="1"/>
  <c r="D345" i="1"/>
  <c r="E328" i="1" l="1"/>
  <c r="D277" i="1"/>
  <c r="D286" i="1"/>
  <c r="C328" i="1"/>
  <c r="D341" i="1"/>
  <c r="D330" i="1" l="1"/>
  <c r="D327" i="1"/>
  <c r="D328" i="1" l="1"/>
  <c r="D340" i="1" l="1"/>
</calcChain>
</file>

<file path=xl/sharedStrings.xml><?xml version="1.0" encoding="utf-8"?>
<sst xmlns="http://schemas.openxmlformats.org/spreadsheetml/2006/main" count="932" uniqueCount="700">
  <si>
    <t>№</t>
  </si>
  <si>
    <t>1.1.1</t>
  </si>
  <si>
    <t>1.3.1</t>
  </si>
  <si>
    <t>1.1</t>
  </si>
  <si>
    <t>Наименование подпрограммы, структурного элемента государственной программы</t>
  </si>
  <si>
    <t>1.2.</t>
  </si>
  <si>
    <t>1.2.1.</t>
  </si>
  <si>
    <t>1.3.</t>
  </si>
  <si>
    <t>1.4.</t>
  </si>
  <si>
    <t>1.4.1.</t>
  </si>
  <si>
    <t>1.4.2.</t>
  </si>
  <si>
    <t>1.5.1.</t>
  </si>
  <si>
    <t>1.5.</t>
  </si>
  <si>
    <t>1.6.</t>
  </si>
  <si>
    <t>1.6.1.</t>
  </si>
  <si>
    <t>1.7.</t>
  </si>
  <si>
    <t>1.8.</t>
  </si>
  <si>
    <t>1.9.</t>
  </si>
  <si>
    <t>Проектная часть</t>
  </si>
  <si>
    <t>Процессная часть</t>
  </si>
  <si>
    <t>1.10.</t>
  </si>
  <si>
    <t>1.10.1.</t>
  </si>
  <si>
    <t>1.11.</t>
  </si>
  <si>
    <t>2.1.</t>
  </si>
  <si>
    <t>2.2.</t>
  </si>
  <si>
    <t>2.3.</t>
  </si>
  <si>
    <t>2.4.</t>
  </si>
  <si>
    <t>2.5.</t>
  </si>
  <si>
    <t>1.12.</t>
  </si>
  <si>
    <t>Федеральный проект "Современная школа"</t>
  </si>
  <si>
    <t>Мероприятия, направленные на достижение цели федерального проекта "Современная школа"</t>
  </si>
  <si>
    <t>Федеральный проект "Успех каждого ребенка"</t>
  </si>
  <si>
    <t>Мероприятия, направленные на достижение цели федерального проекта "Успех каждого ребенка"</t>
  </si>
  <si>
    <t>Федеральный проект "Цифровая образовательная среда"</t>
  </si>
  <si>
    <t>Федеральный проект "Молодые профессионалы"</t>
  </si>
  <si>
    <t>Мероприятия, направленные на достижение цели федерального проекта "Молодые профессионалы"</t>
  </si>
  <si>
    <t>Федеральный проект "Подготовка управленческих кадров, отвечающих современным требованиям экономики"</t>
  </si>
  <si>
    <t>Мероприятия, направленные на достижение цели федерального проекта "Подготовка управленческих кадров, отвечающих современным требованиям экономики"</t>
  </si>
  <si>
    <t>Федеральный проект "Содействие занятости"</t>
  </si>
  <si>
    <t>Мероприятия, направленные на достижение цели федерального проекта "Содействие занятости"</t>
  </si>
  <si>
    <t>Федеральный проект "Патриотическое воспитание"</t>
  </si>
  <si>
    <t>Мероприятия, направленные на достижение цели федерального проекта "Патриотическое воспитание"</t>
  </si>
  <si>
    <t>1.13.</t>
  </si>
  <si>
    <t>Комплекс процессных мероприятий "Обеспечение реализации программ дошкольного образования"</t>
  </si>
  <si>
    <t>Комплекс процессных мероприятий  "Обеспечение реализации программ общего и дополнительного образования"</t>
  </si>
  <si>
    <t>Комплекс процессных мероприятий "Обеспечение реализации программ профессионального образования"</t>
  </si>
  <si>
    <t>Комплекс процессных мероприятий "Развитие инфраструктуры системы профессионального образования"</t>
  </si>
  <si>
    <t>Комплекс процессных мероприятий "Реализация программ дополнительного профессионального образования для развития кадрового потенциала"</t>
  </si>
  <si>
    <t>2.6.</t>
  </si>
  <si>
    <t>Комплекс процессных мероприятий "Развитие системы оценки и контроля качества образования"</t>
  </si>
  <si>
    <t>3.1.</t>
  </si>
  <si>
    <t>Комплекс процессных мероприятий "Предосталение социальных гарантий учащимся, обучающимся  по программам начального общего, основного общего, среднего общего образования"</t>
  </si>
  <si>
    <t>3.2.</t>
  </si>
  <si>
    <t>Комплекс процессных мероприятий "Предоставление социальных гарантий студентам, обучающимся по программам профессионального образования и студентам и аспирантам, обучающимся по программам высшего образования"</t>
  </si>
  <si>
    <t>3.3.</t>
  </si>
  <si>
    <t>Комплекс процессных мероприятий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</si>
  <si>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3.4.</t>
  </si>
  <si>
    <t>Комплекс процессных мероприятий "Обеспечение отдыха, оздоровления, занятости детей, подростков и молодежи"</t>
  </si>
  <si>
    <t>1.1.2</t>
  </si>
  <si>
    <t>1.1.3</t>
  </si>
  <si>
    <t>1.1.4</t>
  </si>
  <si>
    <t>Создание детских технопарков «Кванториум»</t>
  </si>
  <si>
    <t>Поддержка образования для детей с ограниченными возможностями здоровья</t>
  </si>
  <si>
    <t>Создание условий для занятий физкультурой и спортом в общеобразовательных организациях, расположенных в сельской местности</t>
  </si>
  <si>
    <t>1.6.2.</t>
  </si>
  <si>
    <t>Создание (обновление) материально-технической базы образовательных организаций, реализующих программы среднего профессионального образования</t>
  </si>
  <si>
    <t>Реализация Государственного плана подготовки управленческих кадров для организаций народного хозяйства Российской Федерации в Ленинградской области</t>
  </si>
  <si>
    <t>1.4.3.</t>
  </si>
  <si>
    <t>1.4.4.</t>
  </si>
  <si>
    <t>Выплата премии Губернатора ЛО для поддержки талантливой молодежи</t>
  </si>
  <si>
    <t>Выплата премий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</si>
  <si>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Подготовка цикла телевизионных передач, подготовка и публикация статей, посвященных возрождению имиджа рабочих профессий, повышению статуса профессиональных образовательных организаций</t>
  </si>
  <si>
    <t>1.4.5.</t>
  </si>
  <si>
    <t>Выплата ежемесячной стипендии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</si>
  <si>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1.2.2.</t>
  </si>
  <si>
    <t>1.2.3.</t>
  </si>
  <si>
    <t>1.2.4.</t>
  </si>
  <si>
    <t>1.2.5.</t>
  </si>
  <si>
    <t>1.2.6.</t>
  </si>
  <si>
    <t>1.2.7.</t>
  </si>
  <si>
    <t>1.2.8.</t>
  </si>
  <si>
    <t>1.2.9.</t>
  </si>
  <si>
    <t>1.2.10.</t>
  </si>
  <si>
    <t>1.2.11.</t>
  </si>
  <si>
    <t>1.2.12.</t>
  </si>
  <si>
    <t>1.2.13.</t>
  </si>
  <si>
    <t>1.2.14.</t>
  </si>
  <si>
    <t>1.2.15.</t>
  </si>
  <si>
    <t>1.2.16.</t>
  </si>
  <si>
    <t>1.2.17.</t>
  </si>
  <si>
    <t>Приобретение для государственных и муниципальных образовательных организаций автобусов и микроавтобусов</t>
  </si>
  <si>
    <t>Ремонтные работы в общеобразовательных организациях</t>
  </si>
  <si>
    <t>Оснащение общеобразовательных организаций</t>
  </si>
  <si>
    <t>Разработка плана зонирования и дизайн-проектов помещений государственных общеобразовательных организаций</t>
  </si>
  <si>
    <t>Приобретение современного учебного оборудования для государственных образовательных организаций в целях создания условий для реализации федеральных государственных образовательных стандартов</t>
  </si>
  <si>
    <t>Ремонтные работы в организациях дополнительного образования детей</t>
  </si>
  <si>
    <t>Оснащение учреждений дополнительного образования оборудованием</t>
  </si>
  <si>
    <t>Приобретение имущественного комплекса (недвижимого, движимого имущества и относящегося к ним земельного участка) частного общеобразовательного учреждения «Средняя общеобразовательная школа № 37 ОАО «РЖД», Кировский район, пос. Мга</t>
  </si>
  <si>
    <t>Строительство здания МОБУ "Волховская городская гимназия №3 имени Героя Советского Союза Александра Лукьянова" на 600 мест по адресу: Ленинградская область, г.Волхов, ул.Лукьянова, дом 4</t>
  </si>
  <si>
    <t>Строительство основной общеобразовательной школы с дошкольным отделением на 100 мест в дер. Сухое Кировского района</t>
  </si>
  <si>
    <t>Ремонтные работы в организациях дополнительного образования детей (субсидии)</t>
  </si>
  <si>
    <t>Ремонтные работы в общеобразовательных организациях (субсидии)</t>
  </si>
  <si>
    <t>Выплата ежемесячных стипендий Губернатора ЛО особо одаренным студентам - выпускникам ООУ ЛО, находящимся в трудной жизненной ситуации</t>
  </si>
  <si>
    <t>Поощрение одаренных детей-сирот и детей, оставшихся без попечения родителей, а также для лиц из числа детей-сирот и из числа детей, оставшихся без попечения родителей, обучающихся в образовательных организациях (Именная стипендия Губернатора Ленинградской области)</t>
  </si>
  <si>
    <t>1.14.</t>
  </si>
  <si>
    <t>Федеральный проект "Создание условий для обучения, отдыха и оздоровления детей и молодежи"</t>
  </si>
  <si>
    <t>Федеральный проект "Содействие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жилищно-коммунальных услуг"</t>
  </si>
  <si>
    <t>3.5.</t>
  </si>
  <si>
    <t>3.6.</t>
  </si>
  <si>
    <t>3.1.1.</t>
  </si>
  <si>
    <t>3.2.1.</t>
  </si>
  <si>
    <t>3.2.2.</t>
  </si>
  <si>
    <t>Приобретение в муниципальную собственность жилых помещений, с целью формирования специализированного жилищного фонда, для последующей передачи детям-сиротам, детям, оставшимся без попечения родителей, лицам, из числа детей-сирот и детей, оставшихся без попечения родителей по договору найма специализированных жилых помещений</t>
  </si>
  <si>
    <t>Обеспечение деятельности "Регионального методического центра по организации обеспечения жилыми помещениями детей-сирот и детей, оставшихся без попечения родителей, лиц из их числа"</t>
  </si>
  <si>
    <t>Реализация государственных заданий образовательным организациям, реализующим мероприятия по оздоровлению детей, в том числе на организацию отдыха детей-сирот</t>
  </si>
  <si>
    <t>Предоставление частичной компенсации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</si>
  <si>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Организация отдыха на базе государственных организаций, в том числе для детей сирот, находящихся в трудной жизненной ситуации</t>
  </si>
  <si>
    <t>Ремонтные работы в организациях отдыха, оздоровления и занятости детей, подростков и молодежи</t>
  </si>
  <si>
    <t>Оснащение организаций оздоровления и отдыха</t>
  </si>
  <si>
    <t>Организация и проведение областного конкурса «Лучший оздоровительный лагерь Ленинградской области»</t>
  </si>
  <si>
    <t>Реализация проекта «Киноканикулы» в организациях отдыха и оздоровления детей Ленинградской области</t>
  </si>
  <si>
    <t>Проведение с-витаминизации третьих блюд в оздоровительных лагерях всех типов и видов (субсидии)</t>
  </si>
  <si>
    <t>Реализация государственных заданий организациями для детей-сирот и детей, оставшихся без попечения родителей</t>
  </si>
  <si>
    <t>Разработка и обслуживание электронных информационных баз данных</t>
  </si>
  <si>
    <t>Организация деятельности структурного подразделения на базе ГБУ ЛО центра помощи детям-сиротам и детям, оставшимся без попечения родителей с ограниченными возможностями здоровья "Сиверский ресурсный центр по содействию семейному устройству"</t>
  </si>
  <si>
    <t>Ремонтные работы в образовательных организациях для детей-сирот и детей, оставшихся без попечения родителей</t>
  </si>
  <si>
    <t>Организация и осуществление деятельности по опеке и попечительству (субвенции)</t>
  </si>
  <si>
    <t>3.5.1.</t>
  </si>
  <si>
    <t>3.5.2.</t>
  </si>
  <si>
    <t>3.5.3.</t>
  </si>
  <si>
    <t>3.5.4.</t>
  </si>
  <si>
    <t>3.5.5.</t>
  </si>
  <si>
    <t>3.5.6.</t>
  </si>
  <si>
    <t>3.5.7.</t>
  </si>
  <si>
    <t>3.6.1.</t>
  </si>
  <si>
    <t>3.6.2.</t>
  </si>
  <si>
    <t>3.6.3.</t>
  </si>
  <si>
    <t>3.6.4.</t>
  </si>
  <si>
    <t>3.6.5.</t>
  </si>
  <si>
    <t>3.6.6.</t>
  </si>
  <si>
    <t>3.6.7.</t>
  </si>
  <si>
    <t>3.6.8.</t>
  </si>
  <si>
    <t>3.6.9.</t>
  </si>
  <si>
    <t>3.6.10.</t>
  </si>
  <si>
    <t>3.6.11.</t>
  </si>
  <si>
    <t>3.4.1.</t>
  </si>
  <si>
    <t>3.3.1.</t>
  </si>
  <si>
    <t>3.3.2.</t>
  </si>
  <si>
    <t>3.3.3.</t>
  </si>
  <si>
    <t>3.3.4.</t>
  </si>
  <si>
    <t>Стипендиальное обеспечение обучающихся (ВО)</t>
  </si>
  <si>
    <t>Стипендиальное обеспечение обучающихся (СПО)</t>
  </si>
  <si>
    <t>3.4.2.</t>
  </si>
  <si>
    <t>3.4.3.</t>
  </si>
  <si>
    <t>Компенсация стоимости проезда к месту учебы и обратно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</si>
  <si>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Обеспечение бесплатным питанием обучающихся в государственных учреждениях по программам СПО и ПО</t>
  </si>
  <si>
    <t>Обеспечение бесплатным питанием обучающихся в государственных учреждениях по основным общеобразовательным программам</t>
  </si>
  <si>
    <t>Выплата компенсации за обеспечение бесплатным двухразовым питанием обучающихся с ОВЗ на дому</t>
  </si>
  <si>
    <t>Обеспечение бесплатным питанием обучающихся в муниципальных учреждениях по основным общеобразовательным программам (субвенции)</t>
  </si>
  <si>
    <t>Организация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 (субсидии)</t>
  </si>
  <si>
    <t>Обеспечение горячим питанием обучающихся, получающих начальное общее образование (государственное учреждение)</t>
  </si>
  <si>
    <t>Обеспечение горячим питанием обучающихся, получающих начальное общее образование (субвенции)</t>
  </si>
  <si>
    <t>3.3.5.</t>
  </si>
  <si>
    <t>Поощрение победителя областного конкурса по выявлению перспективных моделей государственного общественного управления образованием</t>
  </si>
  <si>
    <t>Субсидии на государственное задание на прочие услуги, работы в области образования</t>
  </si>
  <si>
    <t>Технологическое обеспечение процедур оценки качества образования</t>
  </si>
  <si>
    <t>Создание региональных оценочных инструментов для проведения внутрирегионального анализа оценки качества образования</t>
  </si>
  <si>
    <t>Информационно-методическое сопровождение системы управления и оценки качества образования, проведение национально-региональных оценочных процедур</t>
  </si>
  <si>
    <t>Проведение и сопровождение функционирования системы независимой оценки качества образовательной деятельности</t>
  </si>
  <si>
    <t>Проведение социологических исследований по оценке удовлетворенности потребителей качеством предоставляемых образовательных услуг в Ленинградской области</t>
  </si>
  <si>
    <t>Повышение качества образования в школах с низким результатом обучения и в школах, функционирующих в неблагоприятных социальных условиях</t>
  </si>
  <si>
    <t>Поддержка школ со стабильно высокими образовательными результатами обучающихся</t>
  </si>
  <si>
    <t>Создание и обеспечение функционирования информационно-аналитического центра государственной итоговой аттестации обучающихся</t>
  </si>
  <si>
    <t>Оплата услуг экспертов и возмещение расходов, понесенных ими в связи с проведением аккредитационной экспертизы соответствия содержания и качества подготовки обучающихся в образовательных организациях и проверок в рамках лицензионного контроля образовательных организаций</t>
  </si>
  <si>
    <t>Ремонтные работы в прочих организациях</t>
  </si>
  <si>
    <t>Оплата труда экспертов, привлекаемых к мероприятиям в рамках контрольно-надзорной деятельности при осуществлении комитетом переданных федеральных полномочий, предусмотренных ст.7 Федерального закона от 29.12.2012 №273-ФЗ "Об образовании в Российской Федерации"</t>
  </si>
  <si>
    <t>2.6.1.</t>
  </si>
  <si>
    <t>2.6.2.</t>
  </si>
  <si>
    <t>2.6.3.</t>
  </si>
  <si>
    <t>2.6.4.</t>
  </si>
  <si>
    <t>2.6.5.</t>
  </si>
  <si>
    <t>2.6.6.</t>
  </si>
  <si>
    <t>2.6.7.</t>
  </si>
  <si>
    <t>2.6.8.</t>
  </si>
  <si>
    <t>2.6.9.</t>
  </si>
  <si>
    <t>2.6.10.</t>
  </si>
  <si>
    <t>2.6.11.</t>
  </si>
  <si>
    <t>2.6.12.</t>
  </si>
  <si>
    <t>2.6.13.</t>
  </si>
  <si>
    <t>2.6.14.</t>
  </si>
  <si>
    <t>Проведение областного конкурса "Школа года", включая Поощрение победителей и лауреатов</t>
  </si>
  <si>
    <t>Реализация программ дополнительного профессионального образования</t>
  </si>
  <si>
    <t>Проведения праздника "День учителя" (включая награждение)</t>
  </si>
  <si>
    <t>Поощрение лучших учителей</t>
  </si>
  <si>
    <t>Единовременная премия лицам за звание «Почетный учитель»</t>
  </si>
  <si>
    <t>Организация и проведение в Ленинградской области педагогических форумов, методических поездов, научно-практических конференций</t>
  </si>
  <si>
    <t>Подготовка и издание полиграфической продукции</t>
  </si>
  <si>
    <t>Организация и проведение заседаний коллегии комитета</t>
  </si>
  <si>
    <t>Организация и проведение областного педагогического совета</t>
  </si>
  <si>
    <t>Организация и проведение областного родительского собрания</t>
  </si>
  <si>
    <t>Размещение в средствах массовой информации материалов о результатах деятельности системы образования Ленинградской области</t>
  </si>
  <si>
    <t>Проведение областной научно-практической конференции по проблемам развития дополнительного образования "День внешкольника"</t>
  </si>
  <si>
    <t>Международная деятельность: реализация образовательных проектов, проведение семинаров, международных встреч, конкурсных мероприятий (включая награждение)</t>
  </si>
  <si>
    <t>Организация и проведение областного слета вожатых и педагогов детских оздоровительных лагерей</t>
  </si>
  <si>
    <t>Организация и проведение "Школы вожатых"</t>
  </si>
  <si>
    <t>Организация и проведение совещаний руководителей муниципальных органов управления образованием</t>
  </si>
  <si>
    <t>Реализация мер для непрерывного профессионального роста педагогических работников, в том числе в других субъектах РФ с привлечением ресурсов федеральных центров развития педагогического мастерства и участием преподавателей, получивших общественное признание</t>
  </si>
  <si>
    <t>Разработка и обслуживание электронных информационных баз</t>
  </si>
  <si>
    <t>Оснащение организаций дополнительного профессионального образования</t>
  </si>
  <si>
    <t>Участие клуба "Учитель года Ленинградской области в общероссийских чемпионатах учительских клубов</t>
  </si>
  <si>
    <t>Проведение областного этапа всероссийского конкурса педагогов дополнительного образования детей "Сердце отдаю детям" (включая награждение)</t>
  </si>
  <si>
    <t>Проведение областного конкурса воспитательных программ оздоровительных организаций для детей, находящихся в трудной жизненной ситуации</t>
  </si>
  <si>
    <t>Организация и проведение областного конкурса вожатых детских загородных стационарных оздоровительных лагерей</t>
  </si>
  <si>
    <t>Поощрение лучших педагогов школьных спортивных клубов Ленинградской области</t>
  </si>
  <si>
    <t>Проведение конкурсов профессионального педагогического мастерства, включая награждение и участие в федеральных этапах</t>
  </si>
  <si>
    <t>Единовременные компенсационные выплаты учителям, прибывшим (переехавшим) на работу в сельские населённые пункты, либо рабочие поселки, либо поселки городского типа, либо города с населением до 50 тыс. человек</t>
  </si>
  <si>
    <t>Ремонтные работы в организациях дополнительного профессионального образования</t>
  </si>
  <si>
    <t>2.5.1.</t>
  </si>
  <si>
    <t>2.5.2.</t>
  </si>
  <si>
    <t>2.5.3.</t>
  </si>
  <si>
    <t>2.5.4.</t>
  </si>
  <si>
    <t>2.5.5.</t>
  </si>
  <si>
    <t>2.5.6.</t>
  </si>
  <si>
    <t>2.5.7.</t>
  </si>
  <si>
    <t>2.5.8.</t>
  </si>
  <si>
    <t>2.5.9.</t>
  </si>
  <si>
    <t>2.5.10.</t>
  </si>
  <si>
    <t>2.5.11.</t>
  </si>
  <si>
    <t>2.5.12.</t>
  </si>
  <si>
    <t>2.5.13.</t>
  </si>
  <si>
    <t>2.5.14.</t>
  </si>
  <si>
    <t>2.5.15.</t>
  </si>
  <si>
    <t>2.5.17.</t>
  </si>
  <si>
    <t>2.5.16.</t>
  </si>
  <si>
    <t>2.5.18.</t>
  </si>
  <si>
    <t>2.5.19.</t>
  </si>
  <si>
    <t>2.5.20.</t>
  </si>
  <si>
    <t>2.5.21.</t>
  </si>
  <si>
    <t>2.5.22.</t>
  </si>
  <si>
    <t>2.5.23.</t>
  </si>
  <si>
    <t>2.5.24.</t>
  </si>
  <si>
    <t>2.5.25.</t>
  </si>
  <si>
    <t>2.5.26.</t>
  </si>
  <si>
    <t>2.5.27.</t>
  </si>
  <si>
    <t>2.5.28.</t>
  </si>
  <si>
    <t>2.5.29.</t>
  </si>
  <si>
    <t>Ремонтные работы в организациях профессионального образования (СПО)</t>
  </si>
  <si>
    <t>Ремонтные работы в организациях профессионального образования (ВО)</t>
  </si>
  <si>
    <t>Приобретение автобусов для образовательных организаций профессионального образования</t>
  </si>
  <si>
    <t>Оснащение учреждений профессионального образования</t>
  </si>
  <si>
    <t>Капитальный ремонт спортивных сооружений и стадионов</t>
  </si>
  <si>
    <t>2.4.1.</t>
  </si>
  <si>
    <t>2.4.2.</t>
  </si>
  <si>
    <t>2.4.3.</t>
  </si>
  <si>
    <t>2.4.4.</t>
  </si>
  <si>
    <t>Реализация программ профессионального образования</t>
  </si>
  <si>
    <t>2.3.1</t>
  </si>
  <si>
    <t>Обеспечение деятельности нетипового государственного учреждения</t>
  </si>
  <si>
    <t>2.3.2</t>
  </si>
  <si>
    <t>2.3.3</t>
  </si>
  <si>
    <t>Реализация программ высшего образования</t>
  </si>
  <si>
    <t>Проведение мониторинговых исследований в системе профессионального образования, в том числе мониторинг потребности в профессиональных кадрах</t>
  </si>
  <si>
    <t>Организация и проведение областного праздника для выпускников-отличников, обучающихся по программам среднего профессионального образования</t>
  </si>
  <si>
    <t>2.3.4</t>
  </si>
  <si>
    <t>2.3.5</t>
  </si>
  <si>
    <t>Транспортное обеспечение перевозки студентов от места жительства до образовательных учреждений и обратно</t>
  </si>
  <si>
    <t>2.3.6</t>
  </si>
  <si>
    <t>Организация стажировок и повышения квалификации руководителей, преподавателей и мастеров производственного обучения</t>
  </si>
  <si>
    <t>Организация и участие в выставках, конференциях, семинарах, форумах, симпозиумах, конгрессах и т.д.</t>
  </si>
  <si>
    <t>Приведение содержания и технологий среднего профессионального образования и высшего образования в соответствие с перспективными требованиями к квалификации работников со стороны работодателей, улучшение условий осуществления образовательной деятельности</t>
  </si>
  <si>
    <t>Организация стажировок и повышения квалификации профессорско-преподавательского состава</t>
  </si>
  <si>
    <t>Приобретение подарков выпускникам</t>
  </si>
  <si>
    <t>Организация и проведение областной олимпиады по общеобразовательным предметам для студентов, обучающихся по программам среднего профессионального образования, государственных профессиональных образовательных организаций и образовательных организаций высшего образования</t>
  </si>
  <si>
    <t>Организация и проведение олимпиад и конкурсов для студентов-инвалидов и студентов с ограниченными возможностями здоровья</t>
  </si>
  <si>
    <t>Научно-методическое обеспечение формирования доступной среды для обучения инвалидов и лиц с ограниченными возможностями здоровья</t>
  </si>
  <si>
    <t>Выплата вознаграждения за классное руководство (кураторство)</t>
  </si>
  <si>
    <t>2.3.7</t>
  </si>
  <si>
    <t>2.3.8</t>
  </si>
  <si>
    <t>2.3.9</t>
  </si>
  <si>
    <t>2.3.10</t>
  </si>
  <si>
    <t>2.3.11</t>
  </si>
  <si>
    <t>2.3.12</t>
  </si>
  <si>
    <t>2.3.13</t>
  </si>
  <si>
    <t>2.3.14</t>
  </si>
  <si>
    <t>2.3.15</t>
  </si>
  <si>
    <t>2.3.16</t>
  </si>
  <si>
    <t>Поощрение победителей (лауреатов) областного смотра-конкурса школьных музеев (муниципальные образовательные организации)</t>
  </si>
  <si>
    <t>2.2.1</t>
  </si>
  <si>
    <t>2.2.2</t>
  </si>
  <si>
    <t>Поощрение победителей и лауреатов регионального этапа Всероссийского смотра-конкурса на лучшую постановку физкультурной работы и развитие массового спорта среди школьных спортивных клубов в Ленинградской области</t>
  </si>
  <si>
    <t>Текущее содержание казенных общеобразовательных организаций</t>
  </si>
  <si>
    <t>Реализация программ общего образования государственными образовательными организациями</t>
  </si>
  <si>
    <t>Обеспечение деятельности центра диагностики и консультирования</t>
  </si>
  <si>
    <t>Реализация программ дополнительного образования детей в государственных образовательных организациях</t>
  </si>
  <si>
    <t>Реализация программ начального общего, основного общего, среднего общего образования в частных организациях (субвенции)</t>
  </si>
  <si>
    <t>Разработка и издание учебно-методических пособий по внедрению ФГОС начального, основного и среднего (полного) общего образования</t>
  </si>
  <si>
    <t>Проведение научно-практических семинаров и конференций по проблемам образования детей и молодежи с ограниченными возможностями здоровья</t>
  </si>
  <si>
    <t>Проведение областного конкурса "Я выбираю..." (включая награждение)</t>
  </si>
  <si>
    <t>Организация участия в Международном салоне Образование</t>
  </si>
  <si>
    <t>Проведение научно-практической конференции или семинара по вопросам сопровождения детей с девиантным поведением</t>
  </si>
  <si>
    <t>Проведение научно-практической конференции по актуальным вопросам развития образования</t>
  </si>
  <si>
    <t>Производство короткометражных видеофильмов о государственных общеобразовательных организаций Ленинградской области</t>
  </si>
  <si>
    <t>Организация участия обучающихся в образовательных сборах (сменах) всероссийского и международных уровне</t>
  </si>
  <si>
    <t>Чествование победителей конкурсных мероприятий областного, всероссийского и международного уровней, выпускников школ по итогам учебного года (организация туристско-экскурсионной поездки)</t>
  </si>
  <si>
    <t>Проведение областного спортивно-развлекательного праздника для детей с ограниченными возможностями здоровья "Старты надежд"</t>
  </si>
  <si>
    <t>Проведение регионального этапа всероссийских соревнований школьников "Президентские спортивные игры" и "Президентские состязания"</t>
  </si>
  <si>
    <t>Участие команды ЛО в межрегиональных соревнованиях "Школа безопасности "Юный спасатель"</t>
  </si>
  <si>
    <t>Проведение школы безопасности</t>
  </si>
  <si>
    <t>Организация и проведение велопробега</t>
  </si>
  <si>
    <t>Организация и проведение массовых физкультурно-спортивных мероприятий с обучающимися, включая награждение</t>
  </si>
  <si>
    <t>Создание и организация работы центра по профилактике детского дорожно-транспортного травматизма</t>
  </si>
  <si>
    <t>Организация и проведение региональных чемпионатов, конкурсов и олимпиад социально-гуманитарной, технической и естественно-научной направленностей, в том числе чемпионата Junior Skills и конкурса проектной деятельности</t>
  </si>
  <si>
    <t>Проведение межрегиональной конференции "Школа, устремленная в будущее"</t>
  </si>
  <si>
    <t>Развитие художественно-творческой составляющей содержания общего образования в Ленинградской области "Русский музей"</t>
  </si>
  <si>
    <t>Реализация программ начального общего, основного общего, среднего общего образования общеобразовательными организациями в муниципальных организациях (субвенции)</t>
  </si>
  <si>
    <t>Организация электронного и дистанционного обучения детей-инвалидов, обучающихся в муниципальных общеобразовательных организациях (субсидии)</t>
  </si>
  <si>
    <t>Проведение областной конференции "Современное воспитание: задачи, проблемы, перспективы развития"</t>
  </si>
  <si>
    <t>Выплата вознаграждения за классное руководство</t>
  </si>
  <si>
    <t>Приобретение подарков первоклассникам</t>
  </si>
  <si>
    <t>Мероприятия по профилактике безнадзорности и правонарушений несовершеннолетних</t>
  </si>
  <si>
    <t>Проведение областного конкурса для дошкольников «Шаг вперед»</t>
  </si>
  <si>
    <t>Реализация программ дошкольного образования (субвенции)</t>
  </si>
  <si>
    <t>Реализация программ дошкольного образования частными образовательными организациями и индивидуальными предпринимателями (субвенции)</t>
  </si>
  <si>
    <t>Обеспечение реализации основных видов деятельности Регионального Консультационного Центра по взаимодействию дошкольных образовательных организаций различных форм и родительской общественности</t>
  </si>
  <si>
    <t>Публикация информационно-методических материалов по вопросам дошкольного образования</t>
  </si>
  <si>
    <t>Ремонтные работы в дошкольных образовательных организациях (субсидии)</t>
  </si>
  <si>
    <t>Реализация программ дошкольного образования (государственные учреждения)</t>
  </si>
  <si>
    <t>Ремонтные работы в дошкольных образовательных организациях (государственные учреждения)</t>
  </si>
  <si>
    <t>Выплата компенсации части родительской платы  (субвенции)</t>
  </si>
  <si>
    <t>2.1.1</t>
  </si>
  <si>
    <t>2.1.2</t>
  </si>
  <si>
    <t>2.1.3</t>
  </si>
  <si>
    <t>2.1.4</t>
  </si>
  <si>
    <t>2.1.5</t>
  </si>
  <si>
    <t>2.1.6</t>
  </si>
  <si>
    <t>2.1.7</t>
  </si>
  <si>
    <t>2.1.8</t>
  </si>
  <si>
    <t xml:space="preserve">Реализация мероприятий по модернизации школьных систем образования </t>
  </si>
  <si>
    <t>1.14.1</t>
  </si>
  <si>
    <t>1.13.1</t>
  </si>
  <si>
    <t>1.13.2</t>
  </si>
  <si>
    <t>Организация мероприятий по военно-патриотическому воспитанию студентов профессиональных образовательных организаций</t>
  </si>
  <si>
    <t>1.12.1</t>
  </si>
  <si>
    <t>1.11.1</t>
  </si>
  <si>
    <t>Приобретение дошкольного образовательного учреждения «Детский сад №10 ОАО «Российские железные дороги» расположенного по адресу: Ленинградская область, Кировский район, г.п. Мга, Березовый переулок, д. 1</t>
  </si>
  <si>
    <t>1.11.2</t>
  </si>
  <si>
    <t>Приобретение частного дошкольного образовательного учреждения «Детский сад №9 открытого акционерного общества «Российские железные дороги» («Детский сад №9» ОАО «РЖД»), по адресу: 187000, Ленинградская область, город Тосно, улица Чехова, дом 1</t>
  </si>
  <si>
    <t>Строительство здания детского сада на 240 мест с бассейном в г.Сосновый Бор</t>
  </si>
  <si>
    <t>Строительство здания детского сада на 220 мест по адресу: Гатчинский район, дер.Малое Верево, ул.Кутышева, д.13</t>
  </si>
  <si>
    <t>Строительство дошкольного образовательного учреждения на 200 мест по адресу: Ленинградская область, Тосненский район, пос. Тельмана, уч. 2/1-5 (микрорайон 1)</t>
  </si>
  <si>
    <t>1.11.3</t>
  </si>
  <si>
    <t>1.11.4</t>
  </si>
  <si>
    <t>1.11.5</t>
  </si>
  <si>
    <t>1.11.6</t>
  </si>
  <si>
    <t>1.11.7</t>
  </si>
  <si>
    <t>1.11.8</t>
  </si>
  <si>
    <t>Государственная поддержка некоммерческих организаций Ленинградской области, обеспечивающих реализацию мероприятий по подготовке кадров для экономики Ленинградской области</t>
  </si>
  <si>
    <t>1.9.1</t>
  </si>
  <si>
    <t>1.9.2</t>
  </si>
  <si>
    <t>1.8.1</t>
  </si>
  <si>
    <t>Поощрение победителей, призеров и экспертов чемпионатов «Абилимпикс»</t>
  </si>
  <si>
    <t>1.7.1</t>
  </si>
  <si>
    <t>1.7.2</t>
  </si>
  <si>
    <t>1.7.3</t>
  </si>
  <si>
    <t>1.7.4</t>
  </si>
  <si>
    <t>1.7.5</t>
  </si>
  <si>
    <t>Поощрение студентов-инвалидов, обучающихся в государственных образовательных организациях Ленинградской области</t>
  </si>
  <si>
    <t>1.7.6</t>
  </si>
  <si>
    <t>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 улучшение условий осуществления образовательной деятельности</t>
  </si>
  <si>
    <t>Участие и проведение выставок, конференций, семинаров, опросов, симпозиумов, конгрессов и т.д. с целью профобразования</t>
  </si>
  <si>
    <t>Проведение областной спартакиады учащихся образовательных организаций профессионального образования и участие во всероссийских спортивных соревнованиях (включая награждение)</t>
  </si>
  <si>
    <t>1.7.7</t>
  </si>
  <si>
    <t>1.7.8</t>
  </si>
  <si>
    <t>Развитие в Ленинградской области международного конкурсного движения "Молодые профессионалы"</t>
  </si>
  <si>
    <t>1.7.9</t>
  </si>
  <si>
    <t>1.7.10</t>
  </si>
  <si>
    <t>1.7.11</t>
  </si>
  <si>
    <t>1.7.12</t>
  </si>
  <si>
    <t>1.7.13</t>
  </si>
  <si>
    <t>1.7.14</t>
  </si>
  <si>
    <t>1.7.15</t>
  </si>
  <si>
    <t>1.7.16</t>
  </si>
  <si>
    <t>Организация и проведение областного конкурса "Студент года" (включая награждение)</t>
  </si>
  <si>
    <t>Поощрение победителей, призеров, наставников национальных и международных чемпионатов по профессиональному мастерству по стандартам "World Skills"</t>
  </si>
  <si>
    <t>Строительство общежития ГБОУСПО ЛО "Гатчинский педагогический колледж им. К.Д.Ушинского" на 300 мест, г. Гатчина, ул. Рощинская д. 7</t>
  </si>
  <si>
    <t>Строительство центра адаптивной физической культуры ГАПОУ ЛО "Мультицентр социальной и трудовой интеграции"</t>
  </si>
  <si>
    <t>2.2.3</t>
  </si>
  <si>
    <t>2.2.4</t>
  </si>
  <si>
    <t>2.2.5</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</si>
  <si>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</si>
  <si>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</si>
  <si>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</si>
  <si>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</si>
  <si>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</si>
  <si>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</si>
  <si>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</si>
  <si>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</si>
  <si>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</si>
  <si>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</si>
  <si>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</si>
  <si>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</si>
  <si>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</si>
  <si>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</si>
  <si>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</si>
  <si>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</si>
  <si>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</si>
  <si>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</si>
  <si>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</si>
  <si>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</si>
  <si>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</si>
  <si>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</si>
  <si>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</si>
  <si>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</si>
  <si>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</si>
  <si>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</si>
  <si>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</si>
  <si>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</si>
  <si>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</si>
  <si>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</si>
  <si>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</si>
  <si>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</si>
  <si>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</si>
  <si>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</si>
  <si>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</si>
  <si>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</si>
  <si>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Материальное обеспечение осуществления переданных полномочий по лицензированию образовательной деятельности государственной аккредитации образовательных учреждений</t>
  </si>
  <si>
    <t>МБОУ "Гатчинская СОШ №4", г.Гатчина</t>
  </si>
  <si>
    <t>Кикеринская СОШ Волосовский район</t>
  </si>
  <si>
    <t>МКОУ "Любанская СОШ", Тосненский район</t>
  </si>
  <si>
    <t>МОУ "СОШ Токсовский центр образования" дошкольное отделение по адресу:Ленинградская область, Всеволожский район, г.п.Токсово, ул.Дорожников, 26</t>
  </si>
  <si>
    <t>МБДОУ "Подпорожский детский сад "21"</t>
  </si>
  <si>
    <t>МБОУ "Детский сад №25", Выборг</t>
  </si>
  <si>
    <t>Обновление материально-технической базы для формирования у обучающихся современных технологических и гуманитарных навыков</t>
  </si>
  <si>
    <t>Средняя общеобразовательная школа на 1175 мест в г.Гатчина, микрорайон «Аэродром» по адресу: Российская Федерация, Ленинградская область, Гатчинский муниципальный район», город Гатчина, земельный участок с кадастровым №47:25:0107016:810</t>
  </si>
  <si>
    <t xml:space="preserve">Проведение областной научно-практической конференции "Психолого-педагогическое сопровождение процессов развития ребенка"  </t>
  </si>
  <si>
    <t>Проведение мероприятий по оздоровительной кампании детей, находящихся в трудной жизненной ситуации</t>
  </si>
  <si>
    <r>
      <t>Проведение мероприятий по оздоровительной кампании детей, находящихся в трудной жизненной ситуации (субсидии)</t>
    </r>
    <r>
      <rPr>
        <sz val="10"/>
        <color rgb="FFFF0000"/>
        <rFont val="Times New Roman"/>
        <family val="1"/>
        <charset val="204"/>
      </rPr>
      <t xml:space="preserve"> </t>
    </r>
  </si>
  <si>
    <t xml:space="preserve">Реконструкция здания МКОУ «Средняя общеобразовательная школа № 68» на 500 мест в г. Лодейное Поле под школу на 350 учащихся и центром консультирования и диагностики на 100 человек </t>
  </si>
  <si>
    <t>"Детский сад №24", Волосовский район, п.Кикерино, д.6</t>
  </si>
  <si>
    <t>Мероприятия, направленные на достижение цели федерального проекта "Содействие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жилищно-коммунальных услуг"</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</si>
  <si>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</si>
  <si>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Создание и развитие в Ленинградской области центров опережающей профессиональной подготовки</t>
  </si>
  <si>
    <t>Поощрение одаренных детей-сирот и детей, оставшихся без попечения родителей, а также для лиц из числа детей-сирот и из числа детей, оставшихся без попечения родителей, обучающихся в образовательных организациях высшего образования (Именная стипендия Губернатора Ленинградской области)</t>
  </si>
  <si>
    <t>Проведение мероприятий в сфере гражданско-патриотического, трудового воспитания обучающихся</t>
  </si>
  <si>
    <t>Организация и проведение регионального фестиваля для дошкольников Baby Skills (с учетом награждения участников)</t>
  </si>
  <si>
    <t>Проведение социально-психологического тестирования обучающихся образовательных организаций; издание пособия "Психолого-педагогические аспекты первичной профилактики аддиктивного поведения детей и подростков", проведение курсов повышения квалификации для тьюторов, организация вебинаров</t>
  </si>
  <si>
    <t>Приобретение входных билетов на новогодние представления для обучающихся и воспитанников государственных и муниципальных образовательных организаций Ленинградской области</t>
  </si>
  <si>
    <t>Приобретение здания детского дошкольного учреждения на 145 мест с оборудованием по адресу: Российская Федерация, Ленинградская область, Ломоносовский муниципальный район, Аннинское городское поселение, г.п.Новоселье, бульвар Белых Ночей, здание 4</t>
  </si>
  <si>
    <t>Наименование государственной программы: "Современное образование Ленинградской области"</t>
  </si>
  <si>
    <t>Областной бюджет</t>
  </si>
  <si>
    <t>Прочие источники</t>
  </si>
  <si>
    <t>Федеральный бюджет</t>
  </si>
  <si>
    <t xml:space="preserve">Отчет о реализации государственной программы </t>
  </si>
  <si>
    <t>Ответственный исполнитель: Комитет общего и профессионального образования Ленинградской области</t>
  </si>
  <si>
    <t>Объем финансового обеспечения государственной программы в 2022 году (тыс. рублей)</t>
  </si>
  <si>
    <t>Местные бюджеты</t>
  </si>
  <si>
    <t>Приложение 1</t>
  </si>
  <si>
    <t xml:space="preserve">Всего по государственной программе
</t>
  </si>
  <si>
    <t>Подпрограмма 1. "Развитие современного образования в Ленинградской области"</t>
  </si>
  <si>
    <t>Подпрограмма 2 "Обеспечение условий развития современного образования в Ленинградской области"</t>
  </si>
  <si>
    <t>Подпрограмма 3. "Предоставление социальных гарантий"</t>
  </si>
  <si>
    <t>Итого по Подпрограмме 2. "Обеспечение условий развития современного образования в Ленинградской области"</t>
  </si>
  <si>
    <t>Итого по Подпрограмме 1. "Развитие современного образования в Ленинградской области"</t>
  </si>
  <si>
    <t>Итого по Подпрограмме 3. "Предоставление социальных гарантий"</t>
  </si>
  <si>
    <t>Обеспечение повышения квалификации педагогических работников по персонифицированной модели (субсидии)</t>
  </si>
  <si>
    <t>Организация отдыха и оздоровления детей и подростков в муниципальных детских оздоровительных лагерях (субсидии)</t>
  </si>
  <si>
    <t>Реновация старых школ (субсидии)</t>
  </si>
  <si>
    <t>Капитальный ремонт пришкольных спортивных сооружений и стадионов (субсидии)</t>
  </si>
  <si>
    <t>Реновация организаций дошкольного образования (субсидии)</t>
  </si>
  <si>
    <t>2.4.5</t>
  </si>
  <si>
    <t>Выполнение проектно-изыскательских работ, строительный контроль и авторский надзор при проведении ремонтных работ</t>
  </si>
  <si>
    <t>1.1.5</t>
  </si>
  <si>
    <t>1.1.6</t>
  </si>
  <si>
    <t>Средняя общеобразовательная школа на 1175 мест в г. Мурино Всеволожского муниципального района Ленинградской области</t>
  </si>
  <si>
    <t>Реновация старых школ (субсидии) (остатки средств на начало текущего финансового года)</t>
  </si>
  <si>
    <t>1.2.18.</t>
  </si>
  <si>
    <t>Строительство школы на 300 мест с дошкольным отделением на 100 мест в п. Осельки Всеволожского района</t>
  </si>
  <si>
    <t>Гатчинский МР</t>
  </si>
  <si>
    <t>МКОУ «Любанская СОШ» Тосненский район</t>
  </si>
  <si>
    <t>МБОУ «Гатчинская СОШ №4» г.Гатчина</t>
  </si>
  <si>
    <t>МКОУ «Янегская ОШ» Лодейнопольский район</t>
  </si>
  <si>
    <t>МОУ «Громовская СОШ» п. Суходолье Приозерский район</t>
  </si>
  <si>
    <t xml:space="preserve">Капитальный ремонт пришкольных спортивных сооружений и стадионов </t>
  </si>
  <si>
    <t>1.4.6.</t>
  </si>
  <si>
    <t>Капитальный ремонт пришкольных спортивных сооружений и стадионов (субсидии) (остатки средств на начало текущего финансового года)</t>
  </si>
  <si>
    <t>1.7.17</t>
  </si>
  <si>
    <t>Строительство общежития автономного образовательного учреждения высшего образования ЛО «ГИЭФПТ» в п. Елизаветино Гатчинского района на 200 мест»</t>
  </si>
  <si>
    <t>1.11.9</t>
  </si>
  <si>
    <t>1.11.10</t>
  </si>
  <si>
    <t>Строительство дошкольного образовательного учреждения на 180 мест в г. Тосно, мкр. 3, поз. 8. (остатки средств на начало текущего финансового года)</t>
  </si>
  <si>
    <t>Выкуп зданий дошкольных образовательных организаций Приобретение дошкольных образовательных учреждений (нераспределенные средства)</t>
  </si>
  <si>
    <t>Проведение областного конкурса для дошкольников «Шаг вперед» (Гранты в форме субсидий по итогам областных конкурсов в области образования)</t>
  </si>
  <si>
    <t>2.2.42</t>
  </si>
  <si>
    <t>2.2.43</t>
  </si>
  <si>
    <t>Сопровождение внедрения регионального стандарта по обеспечению горячим питанием обучающихся 1-4 классов в государственных и муниципальных образовательных организациях Ленинградской области</t>
  </si>
  <si>
    <t>Организация выездных заседаний межведомственной координационной комиссии при Правительстве Ленинградской области по вопросам оздоровления, отдыха и занятости детей и подростков</t>
  </si>
  <si>
    <t>2.4.6.</t>
  </si>
  <si>
    <t>Содержание (эксплуатация) имущества, находящегося в государственной (муниципальной) собственности</t>
  </si>
  <si>
    <t>3.6.12.</t>
  </si>
  <si>
    <t>Реновация муниципальных организаций отдыха и оздоровления детей</t>
  </si>
  <si>
    <t>Все контракты заключены. Идет поставка оборудования.</t>
  </si>
  <si>
    <t xml:space="preserve"> Закуплено учебное оборудование, компьютерное оборудование и мебель  для обеспечение деятельности ГБУ ДО «Центр «Ладога» и ГБУ ДО «Центр «Интеллект».</t>
  </si>
  <si>
    <t>Выплата премий запланирована на декабрь 2022 года.</t>
  </si>
  <si>
    <t>Подготовлены дизайн-проекты помещений в рамках реализации мероприятия по поддерждке образования обучающихся с ограниченными возможностями здоровья в 2 школах, направлены для участия в Всероссийском конкурсе "Доброшкола"</t>
  </si>
  <si>
    <t>Ведение электронных баз данных осуществляется ГБУ ЛО "Ивангородский ресурсный центр"</t>
  </si>
  <si>
    <t>Организована деятельность структурного подразделения на базе ГБУ ЛО центра помощи детям-сиротам и детям, оставшимся без попечения родителей с ограниченными возможностями здоровья "Сиверский ресурсный центр по содействию семейному устройству"</t>
  </si>
  <si>
    <t>Осуществляется выплата конпенсации части стоимости путевки</t>
  </si>
  <si>
    <t xml:space="preserve">Проведён Областной конкурс «Студент года-2022» (27 мая 2022 года) на базе Государственного автономного профессионального образовательного учреждения Ленинградской области «Всеволожский агропромышленный техникум» </t>
  </si>
  <si>
    <t>В 2022 году в период с 10 по 17 мая 2022 года в парке семейного отдыха и экотуризма "Зубровник" прошли регоинальные соревнования "Школа безопасности"</t>
  </si>
  <si>
    <t>Ведется работа по мониторинговому исследованию, прорабатываются материалы для проведения нетворкинг-сессии  «Социальное предпринимательство ЛО: ситуационный анализ и анализ ситуации»</t>
  </si>
  <si>
    <t>Проведено мероприятие «Выпускной - 2022» для 23 учреждений СПО Ленинградской области с организацией концертной и мультимедийной программ, фотовыставки и фотосъемки, обеспечение подарочным фондом для 316 выпускников-отличников и 18 призеров итоговых соревнований, приравненных к Финалу X национального чемпионата «Молодые профессионалы» (WorldSkills Russia)</t>
  </si>
  <si>
    <t xml:space="preserve">Проведен региональный отборочный этап VII Национального чемпионата по профессиональному мастерству среди инвалидов и лиц с ограниченными возможностями здоровья «Абилимпикс» </t>
  </si>
  <si>
    <t>Распоряжением КОиПО ЛО утверждено техническое залание. Подписано финансовое соглашение С ГАОУ ДПО "ЛОИРО". Проведение конкурса запланировано в октябре 2022 года</t>
  </si>
  <si>
    <t>В 1 полугодии 2022 года продолжает функционировать Региональный консультационный центр по взаимодействию дошкольных образовательных организаций различных форм и родительской общественности (РКЦ), включающий 39 ДОО из Гатчинского, Волховского, Волосовского, Всеволожского, Кировского,  Киришского, Ломоносовского, Тосненского, Приозерского, Тихвинского и Выборгского муниципальных районов Ленинградской области. Ежемесячно утверждается план-расписание и ведется консультационная работа БОП, включающий проведение различных мероприятий для родителей (законных представителей) детей раннего и дошкольного возраста, не посещающих детские сады.Функционирует тематический информационный ресурс на сайте ГАОУ ДПО «ЛОИРО» по вопросам деятельности РКЦ в Ленинградской области, позволяющий родителям (законным представителям) получить необходимую информацию о деятельности РКЦ и БОП, уточнить план-расписание, записаться на прием, ознакомиться с подборкой методических материалов. Общий объем финансирования по обеспечению деятельности РКЦ в Ленинградской области в 2022 году в настоящее время составляет 7020,00рублей за счет субсидии на иные цели в целях исполнения мероприятий государственной программы Ленинградской области «Современное образование Ленинградской области». Обеспечивается оказание консультационно-методических услуг, в том числе проведение консультаций, организационное обеспечение, разработка информационно-методических материалов, организацуется обучение специалистов БОП, образовательные и информационно-методические семинары, обеспеченивается информационно-методическое сопровождение деятельности РКЦ (ведение информационного ресурса, разработка и изготовление рекламно-информационных материалов, разработка и издание методических материалов)</t>
  </si>
  <si>
    <t>Региональный чемпионат проведен  с 5 по 8 апреля 2022 года в дистанционном формате. В Чемпионате пряняло участи 60 воспитанников ДОО. Победители приняли участие в Межрегиональном чемпионате 15-17 апреля 2022 года</t>
  </si>
  <si>
    <t>Распоряжением КОиПО ЛО утверждено техническое залание. Подписано финансовое соглашение С ГАОУ ДПО "ЛОИРО". Издание материалов запланировано в ноявбре 2022 года</t>
  </si>
  <si>
    <t>Научно-практическая конференция проводится с целью распространения опыта создания и сопровождения психологически безопасного пространства региона, повышения психолого-педагогической компетентности управленцев в области психологического проектирования, обеспечения психологической защищенности детей и подростков в образовательной организации, снижения рисков деструктивного воздействия на позитивное развитие субъектов образовательной среды. Срок проведения-декабрь 2022.</t>
  </si>
  <si>
    <t xml:space="preserve"> Организация информационной работы по проведению первого этапа конкурса начнется с 01.09.2022.</t>
  </si>
  <si>
    <t>Мероприятие по организации и проведению социально-психологического тестирования обучающихся образовательных организаций Ленинградской области проводится с целью профилактики аддиктивного поведения. Запланировано на сентябрь - октябрь 2022 года.</t>
  </si>
  <si>
    <t xml:space="preserve">Мероприятие проводится целях выработки единых подходов, механизмов межведомственного взаимодействия по данному направлению в образовательной среде Ленинградской области. Срок проведения-октябрь 2022. </t>
  </si>
  <si>
    <t xml:space="preserve"> Проведение конференции по актуальным вопросам дошкольного образования запланировано в ноябре 2022 года. Также запущена реализация проекта "Дошколка+"</t>
  </si>
  <si>
    <t>В рамках проведения мероприятия организована отправка 8 обучающихся Ленинградской области, победителей конкурсного отбора по программам «Всероссийская смена «Экологика»  и  «Всероссийская смена «Моя страна – мое будущее" для участия в профильных сменах «Всероссийского детского центра «Океан» в г. Владивосток. Организовано участие одаренных детей Ленинградской области в выездных сменах межрегионального уровня в г. Москва, г. Санкт-Петербург и г. Ижевск., общее количество участников – 30 человек</t>
  </si>
  <si>
    <t xml:space="preserve"> Проведено чествование победителей и призеров регионального этапа ВсОШ в СПбГУ, количество участников - 125 человек.Проведен областной праздник «Бал выпускников Ленинградской области», количество участников – 3707 человек.</t>
  </si>
  <si>
    <t>Заключено соглашение с ГБУ ДО «Центр «Ладога», средства направлены в учреждение. Соревнования регионального этапа Президентских спортивных игр проводились 12, 17 и 19 мая 2022 года на базе организаций Всеволожского района (МБУ «Заневская спортивная школа», МБОУ «СОШ «ЦО «Кудрово», МБУ "ВСШОР"). Общее число участников составило 210 человек. Соревнования регионального этапа Президентских состязаний проводились 18 мая 2022 года на базе МБУ «Заневская спортивная школа» в п. Янино-1 Всеволожского района. Общее число участников составило 192 человека.</t>
  </si>
  <si>
    <t>Заключено соглашение с ГБУ ДО «Центр «Ладога», средства направлены в учреждение. Велопробег по маршруту г. «Шлиссельбург – мемориал «Синявинские высоты» состоялся 5 мая 2022 года в Кировском муниципальном районе. В заезде приняли участие 250 человек.</t>
  </si>
  <si>
    <t>В рамках мероприятия проведен: VI Региональный чемпионаа ЮниорПрофи Ленинградской области в 2022 году по 13 направлениям. Приняло участие 172 обучающихся.
- региональный этап Всероссийского конкурса научно-технологических проектов школьников Ленинградской области «Большие вызовы» по 10 направлениям. Приняло участие 60 человек.</t>
  </si>
  <si>
    <t xml:space="preserve"> Проведено заседание коллегии в очном формате (40 чел.) с дистанционным подключением представителей органов законодательной и исполнительной власти Ленинградской области, руководителей и специалистов органов местного самоуправления, руководителей и педагогов образовательных организаций региона, социальных партнеров  (5070 подключений).</t>
  </si>
  <si>
    <t>Проведен региональный этап всероссийского конкурса педагогов дополнительного образования детей "Сердце отдаю детям" (включая награждение). Приняло участие 10 педагогов дополнительного образования Ленинградской области.</t>
  </si>
  <si>
    <t>Заключено соглашение на предоставление субсидий на иные цели на ремонтные работы в ГБУ ЛО "Информационный центр оценки качества образования". Соглашение от 15.02.2022  №252 "Субсидия государственным учреждениям Ленинградской области на иные цели". Работы завершены, оплата прошла 08.07.2022, согласно акту № 3178921715 от 07.07.2022 г., договор № 69546-22LO от 26.05.2022 г.</t>
  </si>
  <si>
    <t xml:space="preserve">Заключены соглашения на предоставление субсидий муниципальным районам Ленинградской обалсти на проведение мероприятий по укреплению материально-технической базы  в 199 муниципальных общеобразовательных организациях (ремонт помещений, инженерных сетей, устранение нарушений по предписаниям надзорных органов). </t>
  </si>
  <si>
    <t>Ежегодная оплата согласно договора. Приобретение имущественного комплекса частного образовательного учреждения "Средняя общеобразовательная школа №37 ОАО "РЖД" Кировский район, п. Мга</t>
  </si>
  <si>
    <t xml:space="preserve">Заключены соглашения с муниципальными районами Ленинградской области на проведение капитального ремонта пришкольных спортивных сооружений и стадионов в 20 общеобразовательных организациях 11 муниципальных районов. 
</t>
  </si>
  <si>
    <t>Заключены соглашения на предоставление субсидий на иные цели на обеспечение работы центра  по профилактике детского дорожно-транспортного травматизма, а так же мобильной детской автоплощадки (автогородка) на базе ГАПОУ ЛО "Тихвинский промышленно-технологический техникум им.Лебедева". В работу центра вовлечены не менее 4 250 человек</t>
  </si>
  <si>
    <t>Реализация адаптированных образовательных программ профессионального обучения  на базе ГАПНОУ ЛО "МЦ СиТИ" (83 696 чел/час), в том числе организация проживания инвалидов и граждан с ОВЗ в период обучения в нетиповом учреждении (17 748 чел/час)</t>
  </si>
  <si>
    <t xml:space="preserve">Заключен контракт на поставку картриджей для офисной техники отдела, осуществляющего переданные полномочия по лицензированию и государственной аккредитации образовательной деятельности. </t>
  </si>
  <si>
    <t>Средства направлены в ГБУ ЛО "Информационный центр оценки качества образования" для оплаты услуг и расходов  экспертов. Было заключено и оплачено 11 договоров с экспертами, привлекаемыми для проведения аккредитационной экспертизы в рамках государственной аккредитации образовательной деятельности учреждений,  а также в рамках предоставления услуги по лицензированию</t>
  </si>
  <si>
    <t>Выплата (в течение года) 6 стипендий призерам заключительного этапа всероссийской олимпиады школьников – 10 тыс. рублей ежемесячно, 2 стипендии победителям заключительного этапа всероссийской олимпиады школьников – 20 тыс. рублей ежемесячно).
В октябре 2022 года выплачено 8 стипендий (1 - победителю, 7 - призёрам) за два месяца, далее - ежемесячно до августа 2023 года</t>
  </si>
  <si>
    <t xml:space="preserve">Заключено соглашение с ГАОУ ДПО "Ленинградский областной институт развития образования", средства направлены в учреждение. Меропритияие состоялось 23 августа 2022 года. на базе ГБУК «Государственная академическая капелла Санкт-Петербурга». Количество участников – 600 человек из числа руководителей и сотрудников муниципальных органов управления образованием Ленинградской области, руководителей муниципальных методических служб, представителей муниципальных и государственных образовательных организаций (руководители, педагоги), представителей общественных организаций и социальных партнеров.
</t>
  </si>
  <si>
    <t>Показатель достижения результатов предоставления субсидии – количество кандидатов, отобранных для обучения в рамках реализации Президентской программы – 42 чел. (на 30.09.2022 выполнено: 42 кандидатов из 42)</t>
  </si>
  <si>
    <t>Произведена оплата труда 55 экспертов, привлеченных к мероприятиям в рамках контрольно-надзорной деятельности при проведении плановых выездных проверок, предусмотренных на 2022 год (в период с января по 15 марта 200 года - 41 плановая выездная проверка) С 15 марта 2022 года плановые выездные проверки не проводятся в соответствии с постановлением Правительства Российской Федерации от 10.03.2022 г. №336</t>
  </si>
  <si>
    <t>На 01.10.2022 г. принято Бюджетных обязательств по контрактам и договорам на сумму 84 631,0  (оплата будет производится согласно актов приемки выполненных работ) Данные с сайта АЦК закупки.</t>
  </si>
  <si>
    <t>Соглашение от 02.06.2022  № 496 "Субсидия государственным учреждениям Ленинградской области на иные цели". Сумма финансирования не поступила.</t>
  </si>
  <si>
    <t>Выполнен отбор (оценка психологических характеристик студентов ЛГУ им АС.Пушкина) и подготовка 80 студентов к роли онлайн наблюдателей, проведено обучение наблюдателей на портале Smotriege.ru. Выполнен план онлайн-наблюдение при проведении ЕГЭ в основной и дополнительный период в 44 пунктах проведения экзаменов, 19 дней, суммарно 396 выходов  оналайн-наблюдателей.</t>
  </si>
  <si>
    <t xml:space="preserve">Соглашение СИЦ 30/22 от 18.03.2022 капитальный ремонт ; Ремонт душевых в ощежитии филиала г Выборга , капитальный ремонт помещений по адресу г. Сертолово </t>
  </si>
  <si>
    <t xml:space="preserve">1) Количество коммуникативных мероприятий по вопросам участия и реализации Президентской программы, организованных и (или) в которых принято участие – 15 шт. (на 30.09.2022 выполнено: 15 мероприятий из 15).
2) Количество проведённых консультаций по вопросам участия и реализации Президентской программы – 150 шт. (на 30.09.2022 выполнено: 201 консультаций из 150). Проведено 201 (1 кв. – 76, 2 кв. – 87, 3 кв -38) консультаций по вопросам участия в Президентской программе.
3) Количество коммуникативных мероприятий для слушателей и выпускников Президентской программы от Ленинградской области по стажировкам, организованных и (или) в которых принято участие – 6 шт. (на 30.09.2022 выполнено: 4 мероприятия из 6)
4) количество проведённых консультаций для слушателей и выпускников Президентской программы от Ленинградской области по стажировкам – 50 шт. (на 30.06.2022 выполнено: 64 консультаций из 50)
</t>
  </si>
  <si>
    <r>
      <t xml:space="preserve">На текущий период  подрядчик производит работы по демонтажу строительных конструкций,   по вывозу и  утилизации строительного мусора,   по установке строительных лесов  для реставрации фасада,  по  реставрации и воссозданию штукатурки фасада,  по устройству  кирпичной кладки внутренних и наружных стен, по   замене кровли
</t>
    </r>
    <r>
      <rPr>
        <u/>
        <sz val="11"/>
        <rFont val="Times New Roman"/>
        <family val="1"/>
        <charset val="204"/>
      </rPr>
      <t>Готовность объекта: 20%</t>
    </r>
  </si>
  <si>
    <r>
      <t xml:space="preserve">Выполняются внутренние отделочные работы, ремонт инженерных сетей, кровельные работы, устройство отмостки, устройство ГРЩ.
 </t>
    </r>
    <r>
      <rPr>
        <u/>
        <sz val="11"/>
        <rFont val="Times New Roman"/>
        <family val="1"/>
        <charset val="204"/>
      </rPr>
      <t>Готовность объекта - 62%</t>
    </r>
  </si>
  <si>
    <r>
      <t xml:space="preserve">Выполняются внутренние отделочные работы, ремонт инженерных сетей, замена АПС, кровельные работы
</t>
    </r>
    <r>
      <rPr>
        <u/>
        <sz val="11"/>
        <rFont val="Times New Roman"/>
        <family val="1"/>
        <charset val="204"/>
      </rPr>
      <t>Готовность объекта 90%</t>
    </r>
  </si>
  <si>
    <t xml:space="preserve">выпущено 400 экз. сборника «Организационно-педагогические условия  внедрения обновленных ФГОС начального и основного общего образования». </t>
  </si>
  <si>
    <t>Приобретена современная мебель для 2 общеобразовательных организаций в целях создания и (или) обновления учебных кабинетов и кабинетов дополнительного образования</t>
  </si>
  <si>
    <t>Приобретено современное учебное оборудование для государственных общеобразовательных организаций, реализующих адаптированные образовательные программы</t>
  </si>
  <si>
    <t>Сняты фильмы о деятельности 2 государственных общеобразовательных организациях, реализующих адаптированные образовательные программы</t>
  </si>
  <si>
    <t>Проведен областной конкурс «Лучший оздоровительный лагерь Ленинградской области». Победители будут награждены на Слете вожатых 16 ноября 2022 года</t>
  </si>
  <si>
    <t>Проведены 3 киносмены в Центрах Россонь, Маяк и ДОЛ "Восток"</t>
  </si>
  <si>
    <t>Проведены смены в государственных лагерях (Гардарика, Гатчинский пед</t>
  </si>
  <si>
    <t>Заключены Соглашения с муниципальными образованиями на проведение с- витаминизации</t>
  </si>
  <si>
    <t>Проведено оснащение организаций оздоровления и отдыха</t>
  </si>
  <si>
    <t>Подготовлена и размещена 1 телевизионная передача, посвященная возрождению имиджа рабочих профессий и повышению статуса профессиональных образовательных организаций Ленинградской области. Подготовлено и опубликовано 18 тематических статей, посвященных возрождению имиджа рабочих профессий и повышению статуса профессиональных образовательных организаций Ленинградской области. Подготовлено и размещено 18 электронных версий 18 статей и ролик телевизионной передачи на информационных ресурсах 23-х образовательных организаций СПО ЛО.</t>
  </si>
  <si>
    <t>Презентация 23-х образовательных организаций среднего профессионального образования ЛО посредством мульимедийных инструментов и рекламных материалов, подготовка и публикация информационных статей на 4 мероприятиях, состоявшихся в гибридном формате "Крокус Экспо"/"ММСО.Коннект"</t>
  </si>
  <si>
    <t>Приобретено оборудование и расходные материалы для оснащения площадок с целью проведения VI регионального чемпионата Ленинградской области WorldSkills Russia в 25 государственных профессиональных образовательных организациях, организовано питание, проживание и проезд участников отборочных межрегиональных соревнований WorldSkills Russia 23-х государственных профессиональных образовательных организаций</t>
  </si>
  <si>
    <t>27 января 2022 года на базе ГБПОУ ЛО "Гатчинский педагогический колледж им. Ушинского" проведены: "27 января - День полного освобождения совесткими войсками города Ленинграда от блокады его немецко-фашистскими восками". Создана и проведена викторина "Кругом Россия - родной край" - о памятниках ЛО в Великой Отечественной войне. Показана художественная выставка "Тебе, Россия, посвящается" из 80 работ Заслуженных и прославленных художников России.</t>
  </si>
  <si>
    <t>Приобретение ГАПОУ ЛО "Выборгский политехнический колледж "Александровский" оборудования и расходных материалов, необходимых для выполнения демонстрационного экзамена по 2 компетенциям</t>
  </si>
  <si>
    <t>Разработаны 2 программы повышения квалификуации педагогов и сотрудников ООУ и ПОУ в рамках инклюзивного образования</t>
  </si>
  <si>
    <t>Приобретено оборудование и расходные материалы для оснащения 2 компетенций ГБПОУ ЛО "Бегуницкий агротехнологический техникум", приобретение оборудования в целях создания ЦООП в ГБПОУ ЛО "Беседском сельскохозяйственном техникуме", приобретено оборудование и расходные материалы, необходимые для выполнения демонстрационного экзамена подведомственными профессиональными образовательными организациями</t>
  </si>
  <si>
    <t>Конкурс на присуждение премий лучшим учителям Ленинградской области за достижения в педагогической деятельности в 2022 году состоялся в апреле-июне 2022 года. По итогам конкурса определены 10 лауреатов конкурса, которым выплачены денежные премии в размере 100 тысяч рублей каждому.</t>
  </si>
  <si>
    <t>Отбор кандидатов на присвоение звания "Почетный учитель Ленинградской области" в 2022 году состоялся в августе 2022 года. Распоряжением Губернатора Ленинградской области от 19.09.2022 № 688-рг звание присвоено 3 педагогам. Единовременные выплаты в размере 50 тысяч рублей каждому осуществлены в октябре 2022 года.</t>
  </si>
  <si>
    <t>Организовано проведение Всероссийского форума молодых педагогов "Педагог: Профессия. Призвание. Искусство", который состоялся 16-17 мая 2022 года в г. Гатчина. В форуме приняли участие более 250 педагогов из 67 регионов РФ, в т.ч. ЛНР и ДНР.</t>
  </si>
  <si>
    <t xml:space="preserve">Организовано приобретение оборудования по следующим направлениям: создание новых образовательных пространств иммерсивного обучения; модернизация цифровой образовательной среды; мебель и дополнительное оснащение существующих образовательных пространств; оборудование и снаряжение для обслуживания оборудования и здания. Поставка оборудования завершена в полном объеме до 20 сентября 2022 года
</t>
  </si>
  <si>
    <t>Ежегодная оплата согласно договора заключенного с администрацией Кировского муниципального района Ленинградской области. Приобретение дошкольного образовательного учреждения «Детский сад №10 ОАО «Российские железные дороги». Расходные обязательства принятые в соответствии  с дополнительным соглашением  № 450/2 от 14.02.2022  исполнены.</t>
  </si>
  <si>
    <t>Ежегодная оплата согласно договора заключенного с администрацией Тосненского муниципального района Ленинградской областиПриобретение частного дошкольного образовательного учреждения «Детский сад №9 открытого акционерного общества «Российские железные дороги». Расходные обязательства принятые в соответствии  с дополнительным соглашением  № 451/2 от 15.02.2022  исполнены.</t>
  </si>
  <si>
    <t>Заключены соглашения на предоставление субсидий на иные цели на проведение ремонтных работ в 9 организациях для детей-сирот и детей, оставшихся без попечения родителей, Ленинградской области. Оплата  проводится согласно выполненным работам.</t>
  </si>
  <si>
    <t>Заключено соглашение на предоставление субсидий на иные цели на проведение ремонтных работ в  ГАОУ ДПО «ЛОИРО». Ремонтные работы выполнены в полном объеме</t>
  </si>
  <si>
    <t>Заключены соглашения с муниципальными районами Ленинградской области на проведение ремонтных работ дошкольных образовательных организациях в 18 муниципальных районах. Ремонтные работы выполнены Согласно заключенным Соглашениям с МО.</t>
  </si>
  <si>
    <t xml:space="preserve">Заключены соглашения на предоставление субсидий на иные цели на приобретение 4 школьных автобусов  для бразовательных организаций Ленинградской области (ГБОУ ЛО "Всеволожская школа-интернат", ГБОУ ЛО "Ларьянская школа-интернат, ГБОУ ЛО "Сясьстройская школа-интернат, ГБОУ ЛО "Приморская школа-интернат). </t>
  </si>
  <si>
    <t>Работы выполнены в полном объеме МОУ «Громовская СОШ» п. Суходолье Приозерский район</t>
  </si>
  <si>
    <t>Заключены соглашения на предоставление субсидий на иные цели на проведение ремонтных работ в 7 коррекционных общеобразовательных организациях: ГБОУ ЛО  "Никольская   школа - интернат, реализующая адаптированные образовательные программы",
ГБОУ ЛО "Тихвинская   школа - интернат, реализующая адаптированные образовательные программы"
ГБОУ ЛО "Школа - интернат , реализующая адаптированные образовательные программы, Красные Зори", 
ГБОУ ЛО "Назийский центр социально-трудовой адаптации и профориентации", 
ГБОУ ЛО "Павловский центр психолого-педагогической реабилитации  и  коррекции "Логос", ГБОУ ЛО
 для детей, нуждающихся в  длительном лечении "Лужская  санаторная школа-интернат",
ГБОУ ЛО "Сланцевское специальное учебно-воспитательное учреждение закрытого типа"; Проведение ремонтных работ в  ГБУ ГБУ ДО «ЛО ППМС-центр». Ремонтные работы выполнены в полном объеме</t>
  </si>
  <si>
    <t>Заключены соглашения на предоставление субсидий на иные цели на проведение мероприятий по укреплению материально-технической базы  организаций дополнительного образования ГБУ ДО «ЦЕНТР «ЛАДОГА» , ГБУ ДО Центр "Интеллект" (ремонт помещений, инженерных сетей, устранение нарушений по предписаниям надзорных органов).  Работы выполнены в полном объеме.</t>
  </si>
  <si>
    <t>Проектно-изыскательские работы у 4 учереждений выполнены в полном объеме</t>
  </si>
  <si>
    <t>Заключено 1 соглашение, работы выполнены на 99 %. Срок сдачи по соглашению 30.12.2022 г.</t>
  </si>
  <si>
    <t>Отчетный период: январь-декабрь 2022 года</t>
  </si>
  <si>
    <t>Фактическое финансирование государственной программы на 01.01.2023 (тыс. рублей)</t>
  </si>
  <si>
    <t>Выполнено на  01.01.2023 (тыс. рублей)</t>
  </si>
  <si>
    <t>Приобретение пристроенного дошкольного образовательного учреждения на 80 мест с оборудованием по адресу: Всеволожский муниципальный район, Бугровское сельское поселение, поселок Бугры, улица Нижняя, дом 5, корпус 3, помещение 89-Н</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</si>
  <si>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t>
  </si>
  <si>
    <t>Выполнение работ по технологическому присоединению к существующим электрическим сетям</t>
  </si>
  <si>
    <t>2.4.7</t>
  </si>
  <si>
    <t>Выплата премии Губернатора Ленинградской области педагогическим работникам, подготовившим победителей и призеров заключительного этапа всероссийской олимпиады школьников</t>
  </si>
  <si>
    <t>2.5.30.</t>
  </si>
  <si>
    <t>3.4.4.</t>
  </si>
  <si>
    <t>Выплата ежемесячной стипендии Губернатора Ленинградской области детям военнослужащих, принимающих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в составе именных подразделений Ленинградской области, детям граждан Российской Федерации, призванных на военную службу по частичной мобилизации в Вооруженные Силы Российской Федерации, детям граждан Российской Федерации, добровольно поступивших на военную службу в Вооруженные Силы Российской Федерации для участия в специальной военной операции, обучающимся по программам среднего профессионального и высшего образования</t>
  </si>
  <si>
    <t>3.5.8.</t>
  </si>
  <si>
    <t>Проведение оценки имущества неиспользуемого в образовательной деятельности</t>
  </si>
  <si>
    <t>Сведения о достигнутых результатах январь- декабрь</t>
  </si>
  <si>
    <t>Заключено соглашение на гос.задание с ГАУ ДПО "УМЦ ГОЧС и ПБ Ленинградской области" . Значение показателя объема гос.услуг исполнено в соответствии с гос. Заданием.</t>
  </si>
  <si>
    <t xml:space="preserve">1963 фактическое число обучающихся </t>
  </si>
  <si>
    <t>90 педагогических работника</t>
  </si>
  <si>
    <t>1733 обучившихся на 01.01.2023. (план 1522 чел.) Исполнение с учетом остатка на начало года.</t>
  </si>
  <si>
    <t xml:space="preserve">факт 1596 получателей </t>
  </si>
  <si>
    <t>1650 студентов получивших компенсацию</t>
  </si>
  <si>
    <t xml:space="preserve">Строительная готовность - 53%.
Выполняются работы по монтажу дверных блоков технических помещений, системы вентиляции, подготовка теплоносителя в систему отопления. Цена МК - 210103,79063 тыс. руб., срок выполнения работ - 31.07.2023. Осуществление строительного контроля.
</t>
  </si>
  <si>
    <t>Разрешение на ввод объекта в 
эксплуатацию 25.08.2022.
Цена МК - 811389,770 тыс.руб., по доп.согл. №9- 977967,150 тыс.руб. Осуществление строительного контроля.Поставка оборудования. Технологическое присоединение к тепловой сети.Технологическое присоединение к электрической сети.</t>
  </si>
  <si>
    <t>Строительная готовность - 0%. Начаты подготовительные работы. Цена МК- 347 824,30 тыс.руб. Срок выполнения работ по МК до 30.06.2024.Осуществление строительного контроля.</t>
  </si>
  <si>
    <t>Строительная готовность - 0,01%. В настоящее время установлено ограждение, завершен снос зеленых насаждений, обеспечено видеонаблюдение на объекте. Цена МК - 866500,44269 тыс.руб. Срок выполнения работ по МК - 05.12.2024.Осуществление строительного контроля. На безмозмездной основе.Технологическое присоединение к централизованной системе холодного водоснабжения.Технологическое подключение к сетям водоснабжения и водоотведения.Технологическое подключение к тепловым сетям. Технологическое подключение к электрическим сетям.</t>
  </si>
  <si>
    <t xml:space="preserve">Разрешение на ввод объекта в 
эксплуатацию 30.08.2022. Цена МК - 611230,763 тыс. руб., по доп.согл.№8 -  760087,20541 тыс.руб. Удержание пени в 2022 году -1077,75877тыс.руб.Страхование лифтового оборудования.Охрана объекта в переходный период с 22.08.2022 по 21.09.2022.Вынос сетей ПАО "Ленэнерго"Авторский надзор. </t>
  </si>
  <si>
    <t xml:space="preserve">Строительная готовность - 92%. Выполняется установка МАФ, устройство напольных покрытий, укладка линолеума, монтаж потолков, монтаж оконечного слаботочного и электрического оборудования. Цена МК - 296038,00 тыс. руб., по доп.согл. №14- 435 698,76223 тыс.руб. Завершение СМР по МК - 15.11.2022.Технологическое присоединение к электрическим сетям. </t>
  </si>
  <si>
    <t xml:space="preserve">Разрешение на ввод объекта в эксплуатацию 01.08.2022. Цена МК - 361871,26908 тыс. руб., по доп.согл. №5 - 493 271,99335  тыс.руб.Осуществление строительного контроля.Технологическое присоединение объекта к электрическим сетям. Цена Договора - 17372,03491 тыс.руб.Поставка оборудования. </t>
  </si>
  <si>
    <t>Строительная готовность -5%.  Ведутся работы по устройству оклеечной гидроизоляции, устройству тепляка, прогрев бетонной подготовки.
Цена МК - 215930,52740 тыс.руб. Сррок выполнения работ по МК  4 кв. 2022г.Проведение инженерно-геодезических изысканий по разбивке и передаче осей объекта. Цена МК - 18,00 тыс.руб.</t>
  </si>
  <si>
    <t xml:space="preserve">Разрешение на воод объекта в эксплуатацию - 19.08.2021. Цена МК по доп.согл. №12 - 249338,63979 тыс. руб.  </t>
  </si>
  <si>
    <t>Приобретение детского сада осуществлено в декабре 2022 года. Цена МК - 68 232,827 тыс.руб.</t>
  </si>
  <si>
    <t>Приобретение детского сада осуществлено в декабре 2022 года. Цена МК -  209 000,00 тыс.руб.</t>
  </si>
  <si>
    <t>Выполнение работ по подготовке схемы и изготовлению технических планов по объекту.Авторский надзор.</t>
  </si>
  <si>
    <t xml:space="preserve">Строительная готовность -92%. До 03.02.2023 планируется направить документы в РНТ по электрике, окончание работ на 3-7 этажах до 01.02.2023, получение АТП по водоснабжению и водоотведению до 01.02.2023. Проведение предитоговой проверки - 15.02.2023. Цена ГК - 303 825,68689 тыс.руб., по доп.согл. №8-  342318,96576 тыс.руб.Выполнение работ по геодезическому сопровождению СМР и изготовлению технических планов по объекту.Технологическое присоединение к централизованной системе холодного водоснабжения. Технологическое присоединение к централизованной системе водоотведения хозбытовых и ливневых стоков.Технологическое присоединение к электрическим сетям. Поставка  оборудования. Поставка текстильных изделий на объект.Услуги экспертного сопровождения проектной документации </t>
  </si>
  <si>
    <t>Строительная готовность - 0%. Ведуться работы по подключению к электроэнергии по временной схеме к ПЭС. Цена контракта – 100 000,00 тыс. руб., срок выполнения работ - 21 мес. с даты заключения контракта.Технологическое присоединени к элетрическим сетям.Услуги по проведению государсвтенной экспертизы проектной документации, в т.ч. проверка достоверности определения сметной стоимости.</t>
  </si>
  <si>
    <t xml:space="preserve"> ЦООП  ЛО активно функционирует с 1 сентября 2022 года.</t>
  </si>
  <si>
    <t xml:space="preserve">   7 декабря 2022 г открыты  2 мастерские на базе государственного автономного профессионального образовательного учреждения Ленинградской области «Сосновоборский политехнический техникум» по отрасли «Машиностроение» по компетенциям «Мехатроника» и «Промышленная механика и монтаж»</t>
  </si>
  <si>
    <t>Поощрены победителе, призеры и эксперты чемпионатов «Абилимпикс» согласно постановлению о премии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</si>
  <si>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Подготовлено распоряжение Губернатора Ленинградской области от 24.03.2022№173-рг, а также распоряжение Губернатора Ленинградской области от 23.09.2022 № 707-рг
Общее количество получателей стипендии 160 человек.
</t>
  </si>
  <si>
    <t>Подготовлено распоряжение Губернатора Ленинградской области от 24.03.2022№170-рг, а также распоряжение Губернатора Ленинградской области  от 26.09.2022 №716-рг Общее количество получателей стипендии 67 человек</t>
  </si>
  <si>
    <t>Подготовлено распоряжение Губернатора Ленинградской области от 24.03.2022№171-рг, а также распоряжение Губернатора Ленинградской области от 4.10.2022 №746-рг Общее количество получателей стипендии 98 человек</t>
  </si>
  <si>
    <t xml:space="preserve">Приобретено оборудования и расходные материалы, необходимые для выполнения демонстрационного экзамена, ремонт площадки для проведия демонстрацинного экзамента, подготовка конкурсных площадок </t>
  </si>
  <si>
    <t>Проведена областная спартакиада</t>
  </si>
  <si>
    <t>Не проводилась.</t>
  </si>
  <si>
    <t>Получели премии Губернатора  победители, призеры, наставники национального  чемпионата  по профессиональному мастерству по стандартам "World Skills"</t>
  </si>
  <si>
    <t xml:space="preserve">Не проводились </t>
  </si>
  <si>
    <t xml:space="preserve">Организовано прохождение курсов повышения квалификации преподавателей, заместителей директоров по воспитательной работе в рамках реализации мероприятий федерального проекта "Профессионалитет".Подготовку прошли 57 человек со технологиями» в г.Москва и других регионах Россиистороны созданного образовательно-производственного кластера химической отрасли Ленинградской области (Кингисеппский колледж технологий и сервиса) , 12 преподавателей учреждений среднего профессионального образования Ленинградской области прошли курсы повышения квалификации «Практическая подготовка обучающихся в соответствии с современными стандартами и передовыми </t>
  </si>
  <si>
    <t>Всероссийский форум студентов и специалистов СПО «Команда ПРОФИ» в г.Казани.  участие в XVI Международный Конгресс - выставка «Молодые профессионалы. Готовим кадры для экономического роста» , Проведен Форум работников среднего профессионального образования 02.12.2022 года. Проведен Форум работников среднего профессионального образования 02.12.2022 года.</t>
  </si>
  <si>
    <t>В целях создания условий для занятий физической культурой и спортом и достижения показателей и результатов федерального проекта «Успех каждого ребенка», входящего в состав национального проекта «Образование» в 14 общеобразовательных организациях, расположенных в сельской местности и малых городах (далее – общеобразовательные организации) запланирован ремонт и оснащение спортивных залов. В установленные сроки утвержден перечень общеобразовательных организаций на 2022 год, утверждено распределение субсидии по муниципальным образованиям по созданию в общеобразовательных организациях, расположенных в сельской местности и малых городах, условий для занятия физической культурой и спортом, в Электронном бюджете заключены соглашения по предоставлению местным бюджетам из бюджета Ленинградской области межбюджетных трансфертов, предоставляемых бюджетам муниципальных образований в целях софинансирования расходных обязательств, возникающих при выполнении перечня мероприятий, объявлены закупочные процедуры на проведение ремонта в спортивных залах и заключены контракты. В настоящее время во всех 14 спортивных залах завершены ремонтные работы, осуществлены поставки оборудования. Расходование запланированных средств осуществлено в полном объеме. С 1 сентября 2022 года в обновленных спортивных залах всех 14 образовательных организаций начат образовательных процесс. На базе всех 14 образовательных организаций созданы и функционируют школьные спортивные клубы.</t>
  </si>
  <si>
    <t xml:space="preserve">Региональный этап Всероссийского смотра-конкурса на лучшую постановку физкультурной работы и развитие массового спорта среди школьных спортивных клубов в Ленинградской области состоялся в июне - августе 2022 года. Проведение Смотра-конкурса обеспечено ГБУ ДО «Центр «Ладога». Денежные средства мунципальным бюджетным образовательным орагнизациям-победителям и лауреатам смотра-конкурса  направлены в соотвествии с постановлением Правительства ЛО от 24.10.2022 № 766 "Об утверждении порядка предоставления грантов в форме субсидий муниципальным образовательным организациям Ленинградской области по итогам проведения регионального этапа всероссийского смотра-конкурса на лучшую постановку физкультурной работы и развитие массового спорта среди школьных спортивных клубов в Ленинградской области в рамках реализации государственной программы Ленинградской области "Современное образование Ленинградской области» и о признании утратившим силу постановления Правительства Ленинградской области от 7 февраля 2020 года № 53". Вопрос о поощрении мунципальных казенных образовательных орагнизаций-победителей и лауреатам смотра-конкурса будет решен в 2023 году. </t>
  </si>
  <si>
    <t xml:space="preserve">Заключено два соглашения с ГБУ ДО «Центр «Ладога» (на 500 тыс. руб. - проведение Бала школьного спорта, на 2400 тыс руб. - проведение Туристического слета учащихся союзного государства), средства направлены в учреждение.  1. С 11 по 16 июля 2022 года на территории Кингисеппского муниципального района Ленинградской области (в том числе на базе ГБУ ДО ДООЦ «Россонь») состоялся Туристический Слет учащихся Союзного государства. В Слете приняли участие 7 команд Республики Беларусь и 28 команд субъектов Российской Федерации, в том числе Ленинградской области. (Возраст участников команд – 14-18 лет. Общее количество участников – 522 человека). 2. Проведение Бала школьного спорта, запланировано на ноябрь, отменено. Денежные средства направлены на обеспечение подготовки и проведения Форума родительской облщественности Ленинграсдкой облатси, который прошел на базе Исторического парка «Россия- Моя история»с участием порядка 150 родителей обучающихся школ Ленинградской области.
</t>
  </si>
  <si>
    <t xml:space="preserve">Областной кокнрус "Школа года" состоялся в апреле - августе 2022 года. Проведение конкурса обеспечено ГАОУ ДПО «ЛОИРО». Денежные средства мунципальным бюджетным образовательным орагнизациям-победителям и лауреатам конкурса  направлены в соотвествии с постановлением Правительства ЛО от 26.10.2022 № 782 "Об утверждении порядка предоставления грантов в форме субсидий муниципальным образовательным организациям Ленинградской области по итогам проведения Ленинградского областного конкурса «Школа года» в рамках государственной программы Ленинградской области «Современное образование Ленинградской области» и о признании утратившими силу отдельных постановлений Правительства Ленинградской области". Вопрос о поощрении мунципальных казенных образовательных орагнизаций-победителей и лауреатам конкурса будет решен в 2023 году. </t>
  </si>
  <si>
    <t>Заключен договор с ООО "Лена -Тур" на оказание комплексных услуг на сумму 271 950 (двести семьдесят одна тысяча девятьсот пятьдесят) рублей 00 копеек согласно которому организован двухдневный визит делегации выпускников 11-х (10-х) классов, программа которого включает в себя, в том числе, участие в областном празднике «Бал выпускников Ленинградской области» и празднике выпускников «Алые паруса» 23-24 июня 2022 года.</t>
  </si>
  <si>
    <t xml:space="preserve">Заключено соглашение на предоставление субсидии на иные цели между комитетом и ГАОУ ДПО "ЛОИРО". Обеспечено проведение областного конкурса "Школа года" с апреля по август 2022 года, включая проведение конкурсных мероприятий очного этапа 17 и 19 мая 2022 года, а также выезды в образовательные организации членов жюри конкурса.
</t>
  </si>
  <si>
    <t>Региональный этап Всероссийского смотра-конкурса на лучшую постановку физкультурной работы и развитие массового спорта среди школьных спортивных клубов в Ленинградской области состоялся в июне - августе 2022 года. Проведение Смотра-конкурса обеспечено ГБУ ДО «Центр «Ладога». Денежные средства перечислены победителям и лауреатам конкурса на личные счета.</t>
  </si>
  <si>
    <t>Мероприятие реализовано в 2 государственных общеобразовательных организациях, реализующих адаптированные образовательные программы</t>
  </si>
  <si>
    <t>Праздник проведен 20 сентября 2023 года, участвовало 200 детей с овз</t>
  </si>
  <si>
    <t>Сопровождение внедрения регионального стандарта по обеспечению горячим питанием обучающихся 1-4 классов в государственных и муниципальных образовательных организациях Ленинградской области осуществляется ГАУ ДПО "ЛОИРО". В рамках мероприятимй проведены конкурсы, конференция, заключено соглашение на научное сопровождение стандарта</t>
  </si>
  <si>
    <t>Приобретено жилье для детей-сирот и детей, осташихся без попечения родителей. Приобретена 21 квартира.</t>
  </si>
  <si>
    <t>Организована деятельность "Регионального методического центра по организации обеспечения жилыми помещениями детей-сирот и детей, оставшихся без попечения родителей, лиц из их числа" на базе ГБУ ЛО "Кингисеппский РЦ"</t>
  </si>
  <si>
    <t xml:space="preserve">Приобретено квартир в 2022 году по состоянию на  31.12.2022 - 377 квартир (357  квартиры за счет средств 2022 года, 20 квартир за счет средств 2021 года). </t>
  </si>
  <si>
    <t>Проведены 2 представления в Цирке на фонтанке, для 3800 детей</t>
  </si>
  <si>
    <t>оснащено материально-технической базой для внедрения цифровой образоательной среды 37 общеобразовательных организаций из 13 муниципальных районов</t>
  </si>
  <si>
    <t xml:space="preserve">В январе-декабре 2022 года созданы условия для дистанционного обучения 219 детей-инвалидов, обучающихся на  дому и которым не противопоказана работа на компьютере. Для них оборудованы компьютерной техникой рабочие места,  подключенные  к сети Интернет (100% от общего количества заявлений) и  организовано обучение.
Постановлением Правительства Ленинградской области от 14 ноября 2013 г. N 398 «О государственной программе Ленинградской области "Современное образование Ленинградской области" утверждена государственная программа.
В программу включены мероприятия, направленные на развитие дистанционного образования детей-инвалидов, мероприятия 7.6.10. «Организация электронного и дистанционного обучения детей-инвалидов, обучающихся в муниципальных общеобразовательных организациях» основного мероприятия 7.6. «Современная цифровая образовательная среда» в рамках  подпрограммы 7 «Управление ресурсами и качеством системы образования» Государственной программы Ленинградской области «Современное образование Ленинградской области».
В рамках реализации данного мероприятия организовано:
• Приобретение 25 комплектов компьютерного, телекоммуникационного и специализированного оборудования  для оснащения рабочих мест детей-инвалидов, включенных в проект в 2022 году;
• Техническое сопровождение электронного и дистанционного обучения по адресам проживания 219 детей-инвалидов;
• Подключение 219 рабочих мест детей-инвалидов к сети Интернет, оплата услуг связи.
</t>
  </si>
  <si>
    <t>Гатчинская СОШ - продалжаются работы по реновации., 50% выполнения
Любанская СОШ - работы выполнены на 100%, введена в эксплуатацию 09.01.23 года
Кикеринская СОШ - продолжаются работы 78% выполнения</t>
  </si>
  <si>
    <t>Токсовский ЦО дошкольное отделение-завершены работы введено в эксплуатацию 09.01.23
Подпорожский д/с - завершены работы введено в эксплуатацию 09.01.23
Выборгский д/с в части бассейна - работы завершены
Кикеринский д/с - работы продалжаются 50% выполнения, открытие запланировано на 01.09.23</t>
  </si>
  <si>
    <t>СОШ №3- продалжаются работы, окончание и ввод запланировано на 01.09.23, 55% выполнения. Зимитицы и Бегуницы продолжаются работы, окончание и воод запланировано на 01.09.23 36%, ПСОШ №4 - продолжаются работы, окончание и ввод запланирован на 01.09.2023 37%</t>
  </si>
  <si>
    <t>выполнено на 100%</t>
  </si>
  <si>
    <t>На базе ГБУ ДО "Центр "Ладога" проведены 11 мероприятий в сфере гражданско-патриотического и трудового воспитания обучающихс. Количеством обучающихся, принявших участие - 1355 человек.</t>
  </si>
  <si>
    <t xml:space="preserve">Областной смотр-конкурс  школьных музеев состоялся в феврале-апреле 2022 года. Проведение Смотра-конкурса обеспечено ГБУ ДО «Центр «Ладога».
66 школьных музеев Ленинградской области приняли участие в муниципальных этапах Смотра-конкурса. 30 лучших из них представили свой опыт на областном этапе.
По итогам определены 4 победителя и 8 лауреатов. </t>
  </si>
  <si>
    <t>Осуществлена разработка и апробация предметной области «Основы духовно-нравственной культуры народов России» ФГОС основного общего образования в системе образования (музейно-педагогический модуль для урочной и внеурочной деятельности). Проведены КПК - 97 человек. Общее количество участников Проекта - 338 человек</t>
  </si>
  <si>
    <t>Конференция состоялась 23 марта 2022 года в дистанционном формате на базе ГАОУ ДПО "ЛОИРО". Общее количество участников - более 150 человек. Организована работа 3 площадок. Подготовлен сборник статей по итогам конференции</t>
  </si>
  <si>
    <t>В очно-дистанционном формате проведено Областное родительское собрание. В программе областного родительского собрания обсуждение актуальных для родительского и педагогического сообщества вопросов. Общее количество участников – более 500 человек.</t>
  </si>
  <si>
    <t>16 ноября 2022 года на базе ГАОУ ДПО «ЛОИРО» состоялся финал областного конкурса по выявлению перспективных моделей государственно-общественного управления образованием. Определены 3 победителяи 6 лауреатов  в каждой номинации.</t>
  </si>
  <si>
    <t>Изменений в финансировании мероприятия не происходило.
Во исполнение Плана мероприятий на 2021 - 2025 годы по реализации Концепции развития системы профилактики безнадзорности и правонарушений несовершеннолетних на период до 2025 года, утвержденного распоряжением Правительства Российской Федерации от 22 марта 2017 года № 520-р, приказом комитета общего и профессионального образования Ленинградской области от 5 июля 2022 года № 31 на базе государственного автономного образовательного учреждения дополнительного профессионального образования «Ленинградский областной институт развития образования» создано структурное подразделение - Региональный ресурсный центр по профилактике безнадзорности и правонарушений несовершеннолетних Ленинградской области (далее - Региональный ресурсный центр по профилактике). 
Целью деятельности Регионального ресурсного центра по профилактике является организационно-методическое сопровождение деятельности муниципальных комиссий, органов и учреждений системы профилактики безнадзорности и правонарушений несовершеннолетних, осуществляющих деятельность на территории Ленинградской области, а также сопровождение участников образовательного процесса в кризисных ситуациях. 
В 2022 году в рамках деятельности Регионального ресурсного центра проведены следующие мероприятия: 
- сформировано штатное расписание Регионального ресурсного центра;
- создана кризисная служба в составе РРЦ; 
- разработана программа «Мониторинг деятельности органов и учреждений системы профилактики безнадзорности и правонарушений несовершеннолетних в Ленинградской  области» для охвата 18 МО Ленинградской области;
- проведен мониторинг в сентябре 2022 года;
- по результатам мониторинга разработаныы Методические рекомендации для субъектов системы профилактики;
- разработана и апробирована база данных семей (детей), находящихся в социально опасном положении;
- разработан сайт https://rrc47.ru/;
- проведено 5 вебинаров для специалистов органов и учреждений системы профилактики безнадзорности и правонарушений несовершеннолетних;
- разработана программа повышение квалификации специалистов органов и учреждений системы профилактики безнадзорности и правонарушений несовершеннолетних Ленинградской области, председателей и членов КДНиЗП муниципальных образований, специалистов, обеспечивающих деятельность КДНиЗП муниципальных образований;
- повысили квалификацию более 50 специалистов;
- проведена конференции для специалистов субъектов профилактики;
- разработаны и внедрена в деятельность структурных подразделений в составе органа местного самоуправления, созданных для обеспечения деятельности муниципальных комиссий по делам несовершеннолетних и защите их прав, система сбора ежемесячной, ежеквартальной отчетности</t>
  </si>
  <si>
    <t xml:space="preserve">Мероприятия выполнены в полном объеме.  Исполнитель размещал на странице комитета общего и профессионального образования Ленинградской области в средстве массовой информации – сетевом издании «Ленинградское областное информационное агентство»  (ЛЕНОБЛИНФОРМ) в сети «Интернет» достоверную и полную информацию о системе образования Ленинградской области. Также исполнитель размещал материалы о результатах деятельности системы образования Ленинградской области в периодическом печатном средстве массовой информации – газете «Вести» и на сайте газеты «Вести» www.vesty.spb.ru. Общий объем размещаемых материалов – 3137,5 кв. см 
в течение года. Реализован комплекс услуг (работ) по подготовке, размещению и распространению на территории Российской Федерации информационно-публицистических материалов о развитии системы образования Ленинградской области:
‒ сбор информации для написания информационно-публицистических материалов;
‒ организация выездного интервьюирования и фотографирования;
‒ редактирование информационно-публицистических материалов;
‒ верстка и макетирование материалов в формате не менее 8 (восьми) полос формата А3 шрифтом Times (9 кегль) в одном номере федерального печатного специализированного средства массовой информации (вкладка);
‒ издание информационных материалов в федеральном печатном специализированном средстве массовой информации образовательной направленности, зарегистрированном в установленном порядке Министерством печати и массовой информации Российской Федерации и выпускаемым на территории Российской Федерации общим тиражом не менее 30 000 экземпляров;
‒ предоставление не менее 500 экземпляров издания федерального печатного специализированного средства массовой информации образовательной направленности с подготовленными информационно-публицистическими материалами о развитии образования в Ленинградской области.
</t>
  </si>
  <si>
    <t>В 2022 году в реализации мероприятия участвовали 22 школы из  17 муниципальных районов Ленинградской области. На выделенные средства  приобретены средств обучения для оснащения центров образования естественно-научной и технологической направленностей  «Точка роста». Подготовлены необходимые нормативные акты комитета общего и профессионального образования Ленинградской области. Заключены соглашения с администрациями муниципальных районов Ленинградской области. Поставки оборудования в соответствии с заключенными контрактами завершены. 1 сентября 2022 состоялось торжественное открытие 22 центров "Точка роста". Охват обучающихся основными и дополнительными программами естественно-научной и технологической направленностей - 7,4 тыс. чел</t>
  </si>
  <si>
    <t xml:space="preserve">7 декабря 2022 года состоялась Межрегиональная конференция «Школа, устремленная в будущее». В конференции приняли участие 150 чел. – руководители и управленческие команды школ-членов Ассоциации новых школ и школ-претендентов в члены Ассоциации новых школ, руководители муниципальных методических служб. </t>
  </si>
  <si>
    <t>Подготовлено техническое задание на проведение мероприятия. «Разработка и обслуживание электронных информационных баз». Заключено соглашение с ГАОУ ДПО «ЛОИРО». В рамках  мероприятия 15.11.2022 и 16.11.2022 проведены 4 вебинара по обучению работе в АИС «Электронная запись в детский сад» и АИС «Электронная запись в школу»,  общая численность участников 481 человек.</t>
  </si>
  <si>
    <t>В марте-мае 2022 года организован конкурсный отбор на 2 вакансии педагогов, определены 2 победителя отбора. В августе 2022 года педагоги, ставшие победителями отбора, отказались от переезда в Ленинградскую область и трудоустройства в образовательную организацию. Объявлен повторный конкурсный отбор, его итоги подведены 31.10.2022. С двумяпедагогами, ставшими победителями конкурсного отбора, заключены договора о предоставлении единовременной компенсационной выплаты в размере 1 миллиона рублей. Выплаты перечислены на счета педагогам в ноябре 2022 года.</t>
  </si>
  <si>
    <t>По итогам заседания комиссии по отбору комплектов "Подарок первокласснику - 2022" в комплект включены 3 печатных издания издательства "Первый класс": "Дом родной - Ленинградская область", "Твое здоровье и безопасность", "Команда 47". Комитетом организовано приобретение 25363 комплектов "Подарок первокласснику". Комплекты вручены в ходе торжественных мероприятий, посвященных началу 2022-2023 учебного года.</t>
  </si>
  <si>
    <t>По итогам заседания комиссии по отбору комплектов "Подарок выпускнику - 2022" в комплект включена книга "Атлас-справочник Ленинградской области" (издательство РГПУ им. А.И. Герцена). Комитетом организовано приобретение 5506 комплектов "Подарок выпускнику". Комплекты вручены выпускникам школ в ходе торжественных мероприятий, посвященных окончанию 2021-2022 учебного года.</t>
  </si>
  <si>
    <t>По итогам заседания комиссии по отбору комплектов "Подарок выпускнику - 2022" в комплект включена книга "Атлас-справочник Ленинградской области" (издательство РГПУ им. А.И. Герцена). Комитетом организовано приобретение 4831 комплекта "Подарок выпускнику". Комплекты вручены выпускникам учреждений СПО в ходе торжественных мероприятий, посвященных окончанию 2021-2022 учебного года.</t>
  </si>
  <si>
    <t>Областной праздник, посвященный Международному Дню учителя, состоялся 30 сентября 2022 года в Государственном академическом Мариинском театре. В мероприятии приняли участие 1607 работников системы образования Ленинградской области. В ходе торжественной части мероприятия прозвучали приветствия официальных лиц, организовано награждение педагогических работников региональными и отраслевыми наградами.</t>
  </si>
  <si>
    <t>Организовано приобретение бланков благодарностей и почетных грамот комитета общего и профессионального образования, адресных папок с символикой комитета (1000 шт.), а также сувенирной продукции.</t>
  </si>
  <si>
    <t>В образовательном выезде педагогических работников Ленинградской области г. Сочи, который проходит с 30.10.2022 по 08.11.2022, приняли участие 54 педагога. В ходе выезда участники прошли стажировки в образовательных организациях Краснодарского края и центра "Сириус", а также подготовили образовательные проекты по актуальным вопросам развития образования.</t>
  </si>
  <si>
    <t>Организовано участие клуба "Учитель года Ленинградской области" в Фестивале учительских клубов (г. Нальчик, 11-13.02.2022) и Летнем чемпионате учительских клубов (Иркутская область, 24-30.07.2022). На базе ГБУ ДО "Центр "Интеллект" проведен межрегиональный фестиваль учительских клубов "Под крылом пеликана" (3-4.12.2022)</t>
  </si>
  <si>
    <t>В марте-мае 2022 года организовано проведение Ленинградского областного конкурса профессионального педагогического мастерства в 5 номинациях, конкурса "Лучший руководитель образовательного учреждения", "За нравственный подвиг учителя", конкурса лучших практик наставничества. По итогам конкурсов выплачены денежные премии победителям и лауреатам, организовано их направление на всероссийские этапы конкурсов. По итогам 2022 года Ленинградская область пополнила ряды победителей и лауреатов конкурсов профессионального мастерства всероссийского уровня: 
- Борисова Татьяна Владимировна, педагог-психолог МБДОУ «Детский сад № 18» г. Сосновый Бор, заняла 2 место и стала призером всероссийского этапа конкурса «Педагог-психолог России – 2022»;
- Вандышева Ольга Викторовна, воспитатель МДОБУ «Детский сад № 8 «Сказка» комбинированного вида» Волховского района, вошла в число 15 лучших педагогов и стала лауреатом всероссийского этапа конкурса «Воспитатель года России – 2022».</t>
  </si>
  <si>
    <t>Направлены субсидии в муниципальные районы (городской округ) Ленинградской области на организацию повышения квалификации 200 педагогических работников по 6 программам в 5 вузах (Национальный исследовательский университет «Высшая школа экономики», Санкт-Петербургский государственный электротехнический университет «ЛЭТИ», Северо-Западный институт управления Российской академии народного хозяйства и государственной службы при Президенте РФ, Российский государственный педагогический университет им. А. И. Герцена, Санкт-Петербургский государственный морской технический университет). По итогам 12 месяцев 2022 года обучение на курсах повышения квалификации успешно завершили 200 педагогов.</t>
  </si>
  <si>
    <t>Число обучающихся на 31 декабря  2022 года -483 студента</t>
  </si>
  <si>
    <t>выплата осуществлена 26 педагогам</t>
  </si>
  <si>
    <t>266 получателей</t>
  </si>
  <si>
    <t>3 получателя</t>
  </si>
  <si>
    <t>По состоянию на 01.01.2023 7946 человек получили отдых и оздоровление.</t>
  </si>
  <si>
    <t>По состоянию на 01.01.2023 684 детей получили отдых и оздоровление.</t>
  </si>
  <si>
    <t>Оценка выполнения</t>
  </si>
  <si>
    <t>Не выполнено</t>
  </si>
  <si>
    <t>мероприятие выполнено</t>
  </si>
  <si>
    <t>мероприятие выполнено/остаток средств- экономия от конкурсных процедур</t>
  </si>
  <si>
    <t>мероприятие выполнено/выплата имеет заявительный характер, стипендии перечислены в соответствии с Распоряжением КО</t>
  </si>
  <si>
    <t>мероприятие выполнено/экономия по результатам конкурсных процедур</t>
  </si>
  <si>
    <t>мероприятие выполнено/выплата имеет заявительный характер</t>
  </si>
  <si>
    <t xml:space="preserve">мероприятие выполнено/выплата имеет заявительный характер, стипендии перечислены в соответствии с Распоряжением </t>
  </si>
  <si>
    <t xml:space="preserve">мероприятие выполнено/экономия по результатам конкурсных процедур
</t>
  </si>
  <si>
    <t>мероприятие выполнено/оплата контрактов посл завершения работ, частичная экономия отконкурсных процедур.</t>
  </si>
  <si>
    <t>мероприятие выполнено/ экономия отконкурсных процедур.</t>
  </si>
  <si>
    <t>мероприятие выполнено/ средства у ОУ для оплаты контрактов в 2023 году</t>
  </si>
  <si>
    <t>мероприятие выполнено/ заявительный характер МО</t>
  </si>
  <si>
    <t>мероприятие выполнено/выплата имеет заявительный характер на обеспечение бесплатным питанием обучающихся</t>
  </si>
  <si>
    <t>мероприятие выполнено/ финансирование под фактическую потребность МО , на основании заявок</t>
  </si>
  <si>
    <t>мероприятие выполнено/ выплата конпенсации части стоимости путевки имеет заявительный характер</t>
  </si>
  <si>
    <t>мероприятие выполнено/выплата имеет заявительный характер, стипендии перечислены в соответствии с Распоряжением</t>
  </si>
  <si>
    <t>мероприятие выполнено/ заявительных характер компенсации за обеспечение бесплатным двухразовым питанием обучающихся с ОВЗ на дому</t>
  </si>
  <si>
    <t>мероприятие выполнено/выплата имеет заявительный характер/ компенсация стоимости проезда к месту учебы и обратно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</si>
  <si>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мероприятие выполнено/срок выполнения работ по муниципальному Контракту в 2024 году </t>
  </si>
  <si>
    <t>мероприятие не выполнено /в связи с корректировкой ПСД, завершение работ в 2023-2024г.г.</t>
  </si>
  <si>
    <t>мероприятие  выполнено/работы заплонированы до 2024 года.</t>
  </si>
  <si>
    <t>мероприятие выполнено/проведена корректировка ПСД, завершение строительных работ в 2023г.</t>
  </si>
  <si>
    <t>мероприятие выполнено/работы запланированы на 2023-2024г.г.</t>
  </si>
  <si>
    <t>мероприятие выполнено/корректировка ПСД</t>
  </si>
  <si>
    <t xml:space="preserve">не выполнено </t>
  </si>
  <si>
    <t>не выполнено</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</si>
</sst>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_-* #,##0.00_р_._-;\-* #,##0.00_р_._-;_-* &quot;-&quot;??_р_._-;_-@_-"/>
    <numFmt numFmtId="166" formatCode="0.0"/>
    <numFmt numFmtId="167" formatCode="_(* #,##0.00_);_(* \(#,##0.00\);_(* &quot;-&quot;??_);_(@_)"/>
  </numFmts>
  <fonts count="35" x14ac:knownFonts="1">
    <font>
      <sz val="11"/>
      <color theme="1"/>
      <name val="Calibri"/>
      <family val="2"/>
      <charset val="204"/>
      <scheme val="minor"/>
    </font>
    <font>
      <sz val="10"/>
      <color rgb="FF000000"/>
      <name val="Times New Roman"/>
      <family val="1"/>
      <charset val="204"/>
    </font>
    <font>
      <sz val="11"/>
      <color theme="1"/>
      <name val="Times New Roman"/>
      <family val="1"/>
      <charset val="204"/>
    </font>
    <font>
      <b/>
      <sz val="10"/>
      <name val="Times New Roman"/>
      <family val="1"/>
      <charset val="204"/>
    </font>
    <font>
      <sz val="10"/>
      <name val="Times New Roman"/>
      <family val="1"/>
      <charset val="204"/>
    </font>
    <font>
      <b/>
      <sz val="11"/>
      <color theme="1"/>
      <name val="Calibri"/>
      <family val="2"/>
      <charset val="204"/>
      <scheme val="minor"/>
    </font>
    <font>
      <sz val="11"/>
      <color theme="1"/>
      <name val="Calibri"/>
      <family val="2"/>
      <scheme val="minor"/>
    </font>
    <font>
      <sz val="10"/>
      <name val="Arial"/>
      <family val="2"/>
      <charset val="204"/>
    </font>
    <font>
      <sz val="11"/>
      <color theme="1"/>
      <name val="Calibri"/>
      <family val="2"/>
      <charset val="204"/>
      <scheme val="minor"/>
    </font>
    <font>
      <sz val="8"/>
      <name val="Times New Roman"/>
      <family val="1"/>
      <charset val="204"/>
    </font>
    <font>
      <sz val="11"/>
      <name val="Calibri"/>
      <family val="2"/>
      <charset val="204"/>
      <scheme val="minor"/>
    </font>
    <font>
      <sz val="10"/>
      <color theme="1"/>
      <name val="Times New Roman"/>
      <family val="1"/>
      <charset val="204"/>
    </font>
    <font>
      <sz val="10"/>
      <color rgb="FFFF0000"/>
      <name val="Times New Roman"/>
      <family val="1"/>
      <charset val="204"/>
    </font>
    <font>
      <sz val="11"/>
      <color indexed="8"/>
      <name val="Calibri"/>
      <family val="2"/>
      <charset val="204"/>
    </font>
    <font>
      <sz val="12"/>
      <name val="Times New Roman"/>
      <family val="1"/>
      <charset val="204"/>
    </font>
    <font>
      <sz val="10"/>
      <name val="Arial"/>
      <family val="2"/>
      <charset val="1"/>
    </font>
    <font>
      <sz val="9"/>
      <color theme="1"/>
      <name val="Times New Roman"/>
      <family val="1"/>
      <charset val="204"/>
    </font>
    <font>
      <sz val="14"/>
      <color theme="1"/>
      <name val="Times New Roman"/>
      <family val="1"/>
      <charset val="204"/>
    </font>
    <font>
      <b/>
      <sz val="12"/>
      <color theme="1"/>
      <name val="Times New Roman"/>
      <family val="1"/>
      <charset val="204"/>
    </font>
    <font>
      <b/>
      <sz val="12"/>
      <name val="Times New Roman"/>
      <family val="1"/>
      <charset val="204"/>
    </font>
    <font>
      <sz val="12"/>
      <color theme="1"/>
      <name val="Calibri"/>
      <family val="2"/>
      <charset val="204"/>
      <scheme val="minor"/>
    </font>
    <font>
      <sz val="9"/>
      <name val="Times New Roman"/>
      <family val="1"/>
      <charset val="204"/>
    </font>
    <font>
      <sz val="11"/>
      <name val="Times New Roman"/>
      <family val="1"/>
      <charset val="204"/>
    </font>
    <font>
      <sz val="10"/>
      <name val="Arial"/>
      <family val="2"/>
      <charset val="204"/>
    </font>
    <font>
      <sz val="10"/>
      <name val="Arial"/>
      <family val="2"/>
      <charset val="204"/>
    </font>
    <font>
      <sz val="10"/>
      <name val="Arial Cyr"/>
      <charset val="204"/>
    </font>
    <font>
      <u/>
      <sz val="10"/>
      <color theme="10"/>
      <name val="Arial"/>
      <family val="2"/>
      <charset val="204"/>
    </font>
    <font>
      <sz val="11"/>
      <color theme="1"/>
      <name val="Times New Roman"/>
      <family val="2"/>
      <charset val="204"/>
    </font>
    <font>
      <u/>
      <sz val="9"/>
      <color theme="10"/>
      <name val="Arial"/>
      <family val="2"/>
    </font>
    <font>
      <i/>
      <sz val="11"/>
      <name val="Arial Cyr"/>
      <charset val="204"/>
    </font>
    <font>
      <i/>
      <sz val="11"/>
      <name val="Times New Roman"/>
      <family val="1"/>
      <charset val="204"/>
    </font>
    <font>
      <u/>
      <sz val="11"/>
      <name val="Times New Roman"/>
      <family val="1"/>
      <charset val="204"/>
    </font>
    <font>
      <b/>
      <sz val="10"/>
      <color theme="1"/>
      <name val="Times New Roman"/>
      <family val="1"/>
      <charset val="204"/>
    </font>
    <font>
      <sz val="8"/>
      <color theme="1"/>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diagonalDown="1">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44">
    <xf numFmtId="0" fontId="0" fillId="0" borderId="0"/>
    <xf numFmtId="0" fontId="6" fillId="0" borderId="0"/>
    <xf numFmtId="0" fontId="7" fillId="0" borderId="0"/>
    <xf numFmtId="0" fontId="8" fillId="0" borderId="0"/>
    <xf numFmtId="0" fontId="7" fillId="0" borderId="0"/>
    <xf numFmtId="165" fontId="13" fillId="0" borderId="0" applyFont="0" applyFill="0" applyBorder="0" applyAlignment="0" applyProtection="0"/>
    <xf numFmtId="167" fontId="7" fillId="0" borderId="0" applyFont="0" applyFill="0" applyBorder="0" applyAlignment="0" applyProtection="0"/>
    <xf numFmtId="0" fontId="15" fillId="0" borderId="0"/>
    <xf numFmtId="0" fontId="23" fillId="0" borderId="0"/>
    <xf numFmtId="0" fontId="24" fillId="0" borderId="0"/>
    <xf numFmtId="0" fontId="25" fillId="0" borderId="0"/>
    <xf numFmtId="9" fontId="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5" fontId="25" fillId="0" borderId="0" applyFont="0" applyFill="0" applyBorder="0" applyAlignment="0" applyProtection="0"/>
    <xf numFmtId="0" fontId="7" fillId="0" borderId="0"/>
    <xf numFmtId="0" fontId="26" fillId="0" borderId="0" applyNumberFormat="0" applyFill="0" applyBorder="0" applyAlignment="0" applyProtection="0"/>
    <xf numFmtId="0" fontId="27" fillId="0" borderId="1">
      <alignment horizontal="center" vertical="center" wrapText="1"/>
    </xf>
    <xf numFmtId="9" fontId="7" fillId="0" borderId="0" applyFont="0" applyFill="0" applyBorder="0" applyAlignment="0" applyProtection="0"/>
    <xf numFmtId="43" fontId="21" fillId="0" borderId="1" applyFill="0" applyProtection="0">
      <alignment horizontal="center"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pplyNumberFormat="0" applyFill="0" applyBorder="0" applyAlignment="0" applyProtection="0">
      <alignment vertical="top"/>
      <protection locked="0"/>
    </xf>
  </cellStyleXfs>
  <cellXfs count="136">
    <xf numFmtId="0" fontId="0" fillId="0" borderId="0" xfId="0"/>
    <xf numFmtId="164" fontId="0" fillId="2" borderId="0" xfId="0" applyNumberFormat="1" applyFill="1"/>
    <xf numFmtId="0" fontId="0" fillId="2" borderId="0" xfId="0" applyFill="1"/>
    <xf numFmtId="49" fontId="1" fillId="2" borderId="2" xfId="0" applyNumberFormat="1" applyFont="1" applyFill="1" applyBorder="1" applyAlignment="1">
      <alignment horizontal="center" vertical="center" wrapText="1"/>
    </xf>
    <xf numFmtId="49" fontId="0" fillId="2" borderId="0" xfId="0" applyNumberFormat="1" applyFill="1"/>
    <xf numFmtId="0" fontId="9" fillId="2" borderId="0" xfId="0" applyFont="1" applyFill="1"/>
    <xf numFmtId="0" fontId="3" fillId="2" borderId="0" xfId="0" applyFont="1" applyFill="1" applyBorder="1" applyAlignment="1">
      <alignment horizontal="left" vertical="center" wrapText="1"/>
    </xf>
    <xf numFmtId="49" fontId="3" fillId="2" borderId="1" xfId="0" applyNumberFormat="1" applyFont="1" applyFill="1" applyBorder="1" applyAlignment="1">
      <alignment horizontal="center" vertical="top" wrapText="1"/>
    </xf>
    <xf numFmtId="164" fontId="0" fillId="2" borderId="0" xfId="0" applyNumberFormat="1" applyFill="1" applyAlignment="1">
      <alignment vertical="top"/>
    </xf>
    <xf numFmtId="0" fontId="0" fillId="2" borderId="0" xfId="0" applyFill="1" applyAlignment="1">
      <alignment vertical="top"/>
    </xf>
    <xf numFmtId="49" fontId="4" fillId="2" borderId="1" xfId="0" applyNumberFormat="1" applyFont="1" applyFill="1" applyBorder="1" applyAlignment="1">
      <alignment horizontal="center" vertical="top" wrapText="1"/>
    </xf>
    <xf numFmtId="0" fontId="5" fillId="2" borderId="0" xfId="0" applyFont="1" applyFill="1" applyAlignment="1">
      <alignment vertical="top"/>
    </xf>
    <xf numFmtId="0" fontId="0" fillId="2" borderId="0" xfId="0" applyFont="1" applyFill="1" applyAlignment="1">
      <alignment vertical="top"/>
    </xf>
    <xf numFmtId="49" fontId="3" fillId="2" borderId="1" xfId="0" applyNumberFormat="1" applyFont="1" applyFill="1" applyBorder="1" applyAlignment="1">
      <alignment vertical="top" wrapText="1"/>
    </xf>
    <xf numFmtId="0" fontId="0" fillId="0" borderId="0" xfId="0" applyFill="1"/>
    <xf numFmtId="0" fontId="0" fillId="0" borderId="0" xfId="0" applyFont="1" applyFill="1"/>
    <xf numFmtId="0" fontId="14" fillId="0" borderId="0" xfId="0" applyFont="1" applyFill="1" applyAlignment="1">
      <alignment horizontal="left" vertical="top" wrapText="1"/>
    </xf>
    <xf numFmtId="0" fontId="22" fillId="0" borderId="0" xfId="0" applyFont="1" applyFill="1" applyAlignment="1">
      <alignment horizontal="left" vertical="top" wrapText="1"/>
    </xf>
    <xf numFmtId="0" fontId="17" fillId="0" borderId="0" xfId="0" applyFont="1" applyFill="1" applyAlignment="1">
      <alignment vertical="center" wrapText="1"/>
    </xf>
    <xf numFmtId="0" fontId="22" fillId="0" borderId="0" xfId="0" applyFont="1" applyFill="1" applyAlignment="1">
      <alignment horizontal="left" vertical="top"/>
    </xf>
    <xf numFmtId="166" fontId="33" fillId="0" borderId="0" xfId="0" applyNumberFormat="1" applyFont="1" applyFill="1"/>
    <xf numFmtId="0" fontId="33" fillId="0" borderId="0" xfId="0" applyFont="1" applyFill="1"/>
    <xf numFmtId="0" fontId="19" fillId="0" borderId="0" xfId="0" applyFont="1" applyFill="1" applyBorder="1" applyAlignment="1">
      <alignment vertical="center" wrapText="1"/>
    </xf>
    <xf numFmtId="0" fontId="20" fillId="0" borderId="0" xfId="0" applyFont="1" applyFill="1" applyBorder="1" applyAlignment="1">
      <alignment vertical="center" wrapText="1"/>
    </xf>
    <xf numFmtId="166" fontId="34" fillId="0" borderId="0" xfId="0" applyNumberFormat="1" applyFont="1" applyFill="1"/>
    <xf numFmtId="0" fontId="3" fillId="0" borderId="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16" fillId="0" borderId="1" xfId="0" applyFont="1" applyFill="1" applyBorder="1" applyAlignment="1">
      <alignment horizontal="center" vertical="center" wrapText="1"/>
    </xf>
    <xf numFmtId="4" fontId="11" fillId="0" borderId="9"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3" fillId="0" borderId="1" xfId="0" applyFont="1" applyFill="1" applyBorder="1" applyAlignment="1">
      <alignment horizontal="left" vertical="top" wrapText="1"/>
    </xf>
    <xf numFmtId="164" fontId="32" fillId="0" borderId="1" xfId="0" applyNumberFormat="1" applyFont="1" applyFill="1" applyBorder="1" applyAlignment="1">
      <alignment horizontal="center" vertical="top" wrapText="1"/>
    </xf>
    <xf numFmtId="164" fontId="22" fillId="0" borderId="1" xfId="0" applyNumberFormat="1" applyFont="1" applyFill="1" applyBorder="1" applyAlignment="1">
      <alignment horizontal="center" vertical="top" wrapText="1"/>
    </xf>
    <xf numFmtId="164" fontId="22" fillId="0" borderId="1" xfId="0" applyNumberFormat="1" applyFont="1" applyFill="1" applyBorder="1" applyAlignment="1">
      <alignment horizontal="left" vertical="top" wrapText="1"/>
    </xf>
    <xf numFmtId="0" fontId="4" fillId="0" borderId="1" xfId="0" applyFont="1" applyFill="1" applyBorder="1" applyAlignment="1">
      <alignment vertical="top" wrapText="1"/>
    </xf>
    <xf numFmtId="164" fontId="11" fillId="0" borderId="1" xfId="0" applyNumberFormat="1" applyFont="1" applyFill="1" applyBorder="1" applyAlignment="1">
      <alignment horizontal="center" vertical="top" wrapText="1"/>
    </xf>
    <xf numFmtId="164" fontId="22"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top" wrapText="1"/>
    </xf>
    <xf numFmtId="49" fontId="4" fillId="0" borderId="1" xfId="0" applyNumberFormat="1" applyFont="1" applyFill="1" applyBorder="1" applyAlignment="1" applyProtection="1">
      <alignment horizontal="left" vertical="top" wrapText="1"/>
    </xf>
    <xf numFmtId="164" fontId="11" fillId="0" borderId="1" xfId="0" applyNumberFormat="1" applyFont="1" applyFill="1" applyBorder="1" applyAlignment="1" applyProtection="1">
      <alignment horizontal="center" vertical="top" wrapText="1"/>
    </xf>
    <xf numFmtId="164" fontId="22" fillId="0" borderId="1" xfId="0" applyNumberFormat="1" applyFont="1" applyFill="1" applyBorder="1" applyAlignment="1" applyProtection="1">
      <alignment horizontal="left" vertical="top" wrapText="1"/>
    </xf>
    <xf numFmtId="0" fontId="4" fillId="0" borderId="1" xfId="0" applyFont="1" applyFill="1" applyBorder="1" applyAlignment="1">
      <alignment horizontal="left" vertical="top" wrapText="1"/>
    </xf>
    <xf numFmtId="0" fontId="11" fillId="0" borderId="1" xfId="0" applyFont="1" applyFill="1" applyBorder="1" applyAlignment="1">
      <alignment horizontal="center" vertical="top" wrapText="1"/>
    </xf>
    <xf numFmtId="164" fontId="4" fillId="0" borderId="1" xfId="0" applyNumberFormat="1" applyFont="1" applyFill="1" applyBorder="1" applyAlignment="1">
      <alignment horizontal="center" vertical="center" wrapText="1"/>
    </xf>
    <xf numFmtId="0" fontId="4" fillId="0" borderId="4" xfId="0" applyFont="1" applyFill="1" applyBorder="1" applyAlignment="1">
      <alignment horizontal="left" vertical="top" wrapText="1"/>
    </xf>
    <xf numFmtId="0" fontId="11" fillId="0" borderId="4" xfId="0" applyFont="1" applyFill="1" applyBorder="1" applyAlignment="1">
      <alignment horizontal="center" vertical="top" wrapText="1"/>
    </xf>
    <xf numFmtId="4" fontId="11" fillId="0" borderId="4" xfId="0" applyNumberFormat="1" applyFont="1" applyFill="1" applyBorder="1" applyAlignment="1">
      <alignment horizontal="center" vertical="top" wrapText="1"/>
    </xf>
    <xf numFmtId="164" fontId="11" fillId="0" borderId="4" xfId="0" applyNumberFormat="1" applyFont="1" applyFill="1" applyBorder="1" applyAlignment="1">
      <alignment horizontal="center" vertical="top" wrapText="1"/>
    </xf>
    <xf numFmtId="0" fontId="22" fillId="0" borderId="1" xfId="0" applyFont="1" applyFill="1" applyBorder="1" applyAlignment="1">
      <alignment horizontal="left" vertical="top" wrapText="1"/>
    </xf>
    <xf numFmtId="4" fontId="22" fillId="0" borderId="1" xfId="0" applyNumberFormat="1" applyFont="1" applyFill="1" applyBorder="1" applyAlignment="1" applyProtection="1">
      <alignment horizontal="left" vertical="top" wrapText="1"/>
    </xf>
    <xf numFmtId="164" fontId="22" fillId="0" borderId="4" xfId="0" applyNumberFormat="1" applyFont="1" applyFill="1" applyBorder="1" applyAlignment="1">
      <alignment horizontal="left" vertical="top" wrapText="1"/>
    </xf>
    <xf numFmtId="4" fontId="22" fillId="0" borderId="4" xfId="0" applyNumberFormat="1" applyFont="1" applyFill="1" applyBorder="1" applyAlignment="1">
      <alignment horizontal="left" vertical="top" wrapText="1"/>
    </xf>
    <xf numFmtId="4" fontId="29" fillId="0" borderId="1" xfId="0" applyNumberFormat="1" applyFont="1" applyFill="1" applyBorder="1" applyAlignment="1" applyProtection="1">
      <alignment horizontal="left" vertical="top" wrapText="1"/>
    </xf>
    <xf numFmtId="0" fontId="4" fillId="0" borderId="2" xfId="0" applyFont="1" applyFill="1" applyBorder="1" applyAlignment="1">
      <alignment vertical="top" wrapText="1"/>
    </xf>
    <xf numFmtId="164" fontId="32" fillId="0" borderId="1" xfId="0" applyNumberFormat="1" applyFont="1" applyFill="1" applyBorder="1" applyAlignment="1">
      <alignment horizontal="center" vertical="top"/>
    </xf>
    <xf numFmtId="164" fontId="22" fillId="0" borderId="1" xfId="0" applyNumberFormat="1" applyFont="1" applyFill="1" applyBorder="1" applyAlignment="1">
      <alignment horizontal="left" vertical="top"/>
    </xf>
    <xf numFmtId="164" fontId="11" fillId="0" borderId="1" xfId="0" applyNumberFormat="1" applyFont="1" applyFill="1" applyBorder="1" applyAlignment="1">
      <alignment horizontal="center" vertical="top"/>
    </xf>
    <xf numFmtId="0" fontId="3" fillId="0" borderId="1" xfId="0" applyFont="1" applyFill="1" applyBorder="1" applyAlignment="1">
      <alignment vertical="top" wrapText="1"/>
    </xf>
    <xf numFmtId="4" fontId="11" fillId="0" borderId="1" xfId="0" applyNumberFormat="1" applyFont="1" applyFill="1" applyBorder="1" applyAlignment="1">
      <alignment horizontal="center" vertical="top" wrapText="1"/>
    </xf>
    <xf numFmtId="4" fontId="22" fillId="0" borderId="1" xfId="0" applyNumberFormat="1" applyFont="1" applyFill="1" applyBorder="1" applyAlignment="1">
      <alignment horizontal="left" vertical="top" wrapText="1"/>
    </xf>
    <xf numFmtId="164" fontId="32" fillId="0" borderId="4" xfId="0" applyNumberFormat="1" applyFont="1" applyFill="1" applyBorder="1" applyAlignment="1">
      <alignment horizontal="center" vertical="top" wrapText="1"/>
    </xf>
    <xf numFmtId="164" fontId="22" fillId="0" borderId="4" xfId="0" applyNumberFormat="1" applyFont="1" applyFill="1" applyBorder="1" applyAlignment="1">
      <alignment horizontal="left" vertical="top"/>
    </xf>
    <xf numFmtId="164" fontId="32" fillId="0" borderId="1" xfId="0" applyNumberFormat="1" applyFont="1" applyFill="1" applyBorder="1" applyAlignment="1" applyProtection="1">
      <alignment horizontal="center" vertical="top" wrapText="1"/>
    </xf>
    <xf numFmtId="164" fontId="4" fillId="0" borderId="1" xfId="0" applyNumberFormat="1" applyFont="1" applyFill="1" applyBorder="1" applyAlignment="1" applyProtection="1">
      <alignment horizontal="center" vertical="top" wrapText="1"/>
    </xf>
    <xf numFmtId="0" fontId="22" fillId="0" borderId="1" xfId="2" applyFont="1" applyFill="1" applyBorder="1" applyAlignment="1">
      <alignment horizontal="left" vertical="top" wrapText="1"/>
    </xf>
    <xf numFmtId="164" fontId="22" fillId="0" borderId="1" xfId="0" applyNumberFormat="1" applyFont="1" applyFill="1" applyBorder="1" applyAlignment="1" applyProtection="1">
      <alignment horizontal="center" vertical="center" wrapText="1"/>
    </xf>
    <xf numFmtId="164" fontId="4" fillId="0" borderId="1" xfId="0" applyNumberFormat="1" applyFont="1" applyFill="1" applyBorder="1" applyAlignment="1" applyProtection="1">
      <alignment horizontal="center" vertical="center" wrapText="1"/>
    </xf>
    <xf numFmtId="49" fontId="4" fillId="0" borderId="3" xfId="2" applyNumberFormat="1" applyFont="1" applyFill="1" applyBorder="1" applyAlignment="1" applyProtection="1">
      <alignment horizontal="left" vertical="top" wrapText="1"/>
    </xf>
    <xf numFmtId="0" fontId="4" fillId="0" borderId="1" xfId="0" applyFont="1" applyFill="1" applyBorder="1" applyAlignment="1">
      <alignment horizontal="center" vertical="center" wrapText="1"/>
    </xf>
    <xf numFmtId="0" fontId="22" fillId="0" borderId="1" xfId="2" applyFont="1" applyFill="1" applyBorder="1" applyAlignment="1">
      <alignment horizontal="center" vertical="center" wrapText="1"/>
    </xf>
    <xf numFmtId="164" fontId="4" fillId="0" borderId="1" xfId="0" applyNumberFormat="1" applyFont="1" applyFill="1" applyBorder="1" applyAlignment="1" applyProtection="1">
      <alignment vertical="top" wrapText="1"/>
    </xf>
    <xf numFmtId="0" fontId="30" fillId="0" borderId="1" xfId="2" applyFont="1" applyFill="1" applyBorder="1" applyAlignment="1">
      <alignment horizontal="left" vertical="top" wrapText="1"/>
    </xf>
    <xf numFmtId="0" fontId="4" fillId="0" borderId="4" xfId="0" applyFont="1" applyFill="1" applyBorder="1" applyAlignment="1">
      <alignment horizontal="center" vertical="center" wrapText="1"/>
    </xf>
    <xf numFmtId="0" fontId="2" fillId="0" borderId="0" xfId="0" applyFont="1" applyFill="1" applyAlignment="1">
      <alignment horizontal="justify" vertical="top" wrapText="1"/>
    </xf>
    <xf numFmtId="0" fontId="2" fillId="0" borderId="0" xfId="0" applyFont="1" applyFill="1" applyAlignment="1">
      <alignment horizontal="left" vertical="top" wrapText="1"/>
    </xf>
    <xf numFmtId="49" fontId="4" fillId="0" borderId="3" xfId="0" applyNumberFormat="1" applyFont="1" applyFill="1" applyBorder="1" applyAlignment="1" applyProtection="1">
      <alignment horizontal="left" vertical="top" wrapText="1"/>
    </xf>
    <xf numFmtId="49" fontId="3" fillId="0" borderId="3" xfId="0" applyNumberFormat="1" applyFont="1" applyFill="1" applyBorder="1" applyAlignment="1" applyProtection="1">
      <alignment horizontal="left" vertical="top" wrapText="1"/>
    </xf>
    <xf numFmtId="164" fontId="3" fillId="0" borderId="1" xfId="0" applyNumberFormat="1" applyFont="1" applyFill="1" applyBorder="1" applyAlignment="1" applyProtection="1">
      <alignment horizontal="center" vertical="top" wrapText="1"/>
    </xf>
    <xf numFmtId="0" fontId="10" fillId="0" borderId="1"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0" xfId="0" applyFont="1" applyFill="1" applyBorder="1" applyAlignment="1">
      <alignment horizontal="left" vertical="top" wrapText="1"/>
    </xf>
    <xf numFmtId="164" fontId="22" fillId="0" borderId="0" xfId="0" applyNumberFormat="1" applyFont="1" applyFill="1" applyBorder="1" applyAlignment="1">
      <alignment horizontal="left" vertical="top"/>
    </xf>
    <xf numFmtId="0" fontId="0" fillId="0" borderId="0" xfId="0" applyFont="1" applyFill="1" applyBorder="1"/>
    <xf numFmtId="164" fontId="32" fillId="0" borderId="0" xfId="0" applyNumberFormat="1" applyFont="1" applyFill="1" applyBorder="1" applyAlignment="1">
      <alignment horizontal="center" vertical="center"/>
    </xf>
    <xf numFmtId="0" fontId="10" fillId="0" borderId="0" xfId="0" applyFont="1" applyFill="1" applyAlignment="1">
      <alignment horizontal="left" vertical="top"/>
    </xf>
    <xf numFmtId="4" fontId="0" fillId="0" borderId="0" xfId="0" applyNumberFormat="1" applyFont="1" applyFill="1"/>
    <xf numFmtId="4" fontId="10" fillId="0" borderId="0" xfId="0" applyNumberFormat="1" applyFont="1" applyFill="1" applyAlignment="1">
      <alignment horizontal="left" vertical="top"/>
    </xf>
    <xf numFmtId="0" fontId="2" fillId="0" borderId="0" xfId="0" applyFont="1" applyFill="1"/>
    <xf numFmtId="43" fontId="2" fillId="0" borderId="0" xfId="0" applyNumberFormat="1" applyFont="1" applyFill="1"/>
    <xf numFmtId="43" fontId="22" fillId="0" borderId="0" xfId="0" applyNumberFormat="1" applyFont="1" applyFill="1" applyAlignment="1">
      <alignment horizontal="left" vertical="top"/>
    </xf>
    <xf numFmtId="164" fontId="0" fillId="0" borderId="0" xfId="0" applyNumberFormat="1" applyFont="1" applyFill="1"/>
    <xf numFmtId="164" fontId="10" fillId="0" borderId="0" xfId="0" applyNumberFormat="1" applyFont="1" applyFill="1" applyAlignment="1">
      <alignment horizontal="left" vertical="top"/>
    </xf>
    <xf numFmtId="49" fontId="4" fillId="2" borderId="6" xfId="0" applyNumberFormat="1" applyFont="1" applyFill="1" applyBorder="1" applyAlignment="1">
      <alignment horizontal="center" vertical="top" wrapText="1"/>
    </xf>
    <xf numFmtId="49" fontId="4" fillId="2" borderId="7" xfId="0" applyNumberFormat="1" applyFont="1" applyFill="1" applyBorder="1" applyAlignment="1">
      <alignment horizontal="center" vertical="top" wrapText="1"/>
    </xf>
    <xf numFmtId="0" fontId="4" fillId="0" borderId="2" xfId="0" applyFont="1" applyFill="1" applyBorder="1" applyAlignment="1">
      <alignment horizontal="left" vertical="top" wrapText="1"/>
    </xf>
    <xf numFmtId="0" fontId="4" fillId="0" borderId="4" xfId="0" applyFont="1" applyFill="1" applyBorder="1" applyAlignment="1">
      <alignment horizontal="left" vertical="top" wrapText="1"/>
    </xf>
    <xf numFmtId="0" fontId="22" fillId="0" borderId="2" xfId="0" applyFont="1" applyFill="1" applyBorder="1" applyAlignment="1">
      <alignment horizontal="center" vertical="center" wrapText="1"/>
    </xf>
    <xf numFmtId="0" fontId="22" fillId="0" borderId="4" xfId="0"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top" wrapText="1"/>
    </xf>
    <xf numFmtId="49" fontId="3" fillId="2" borderId="11" xfId="0" applyNumberFormat="1" applyFont="1" applyFill="1" applyBorder="1" applyAlignment="1">
      <alignment horizontal="center" vertical="top" wrapText="1"/>
    </xf>
    <xf numFmtId="49" fontId="4" fillId="2" borderId="8" xfId="0" applyNumberFormat="1" applyFont="1" applyFill="1" applyBorder="1" applyAlignment="1">
      <alignment horizontal="center" vertical="top" wrapText="1"/>
    </xf>
    <xf numFmtId="0" fontId="4" fillId="0" borderId="5" xfId="0" applyFont="1" applyFill="1" applyBorder="1" applyAlignment="1">
      <alignment horizontal="left" vertical="top" wrapText="1"/>
    </xf>
    <xf numFmtId="0" fontId="17" fillId="0" borderId="0" xfId="0" applyFont="1" applyFill="1" applyAlignment="1">
      <alignment horizontal="right" vertical="center" wrapText="1"/>
    </xf>
    <xf numFmtId="0" fontId="18" fillId="0" borderId="0" xfId="0" applyFont="1" applyFill="1" applyAlignment="1">
      <alignment horizontal="center" vertical="center"/>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2" fillId="2" borderId="0" xfId="0" applyFont="1" applyFill="1" applyAlignment="1"/>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4" fillId="2" borderId="10" xfId="0" applyNumberFormat="1" applyFont="1" applyFill="1" applyBorder="1" applyAlignment="1">
      <alignment horizontal="center" vertical="top" wrapText="1"/>
    </xf>
    <xf numFmtId="49" fontId="4" fillId="2" borderId="11" xfId="0" applyNumberFormat="1" applyFont="1" applyFill="1" applyBorder="1" applyAlignment="1">
      <alignment horizontal="center" vertical="top" wrapText="1"/>
    </xf>
    <xf numFmtId="49" fontId="4" fillId="0" borderId="2" xfId="0" applyNumberFormat="1" applyFont="1" applyFill="1" applyBorder="1" applyAlignment="1" applyProtection="1">
      <alignment horizontal="left" vertical="top" wrapText="1"/>
    </xf>
    <xf numFmtId="49" fontId="4" fillId="0" borderId="4" xfId="0" applyNumberFormat="1" applyFont="1" applyFill="1" applyBorder="1" applyAlignment="1" applyProtection="1">
      <alignment horizontal="left" vertical="top" wrapText="1"/>
    </xf>
    <xf numFmtId="49" fontId="4" fillId="2" borderId="2" xfId="0" applyNumberFormat="1" applyFont="1" applyFill="1" applyBorder="1" applyAlignment="1">
      <alignment horizontal="center" vertical="top" wrapText="1"/>
    </xf>
    <xf numFmtId="49" fontId="4" fillId="2" borderId="4"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49" fontId="4" fillId="2" borderId="5" xfId="0" applyNumberFormat="1" applyFont="1" applyFill="1" applyBorder="1" applyAlignment="1">
      <alignment horizontal="center" vertical="top" wrapText="1"/>
    </xf>
    <xf numFmtId="49" fontId="4" fillId="0" borderId="5" xfId="0" applyNumberFormat="1" applyFont="1" applyFill="1" applyBorder="1" applyAlignment="1" applyProtection="1">
      <alignment horizontal="left" vertical="top" wrapText="1"/>
    </xf>
    <xf numFmtId="49" fontId="4" fillId="0" borderId="2" xfId="0" applyNumberFormat="1" applyFont="1" applyFill="1" applyBorder="1" applyAlignment="1" applyProtection="1">
      <alignment horizontal="center" vertical="top" wrapText="1"/>
    </xf>
    <xf numFmtId="49" fontId="4" fillId="0" borderId="5" xfId="0" applyNumberFormat="1" applyFont="1" applyFill="1" applyBorder="1" applyAlignment="1" applyProtection="1">
      <alignment horizontal="center" vertical="top" wrapText="1"/>
    </xf>
    <xf numFmtId="49" fontId="4" fillId="0" borderId="4" xfId="0" applyNumberFormat="1" applyFont="1" applyFill="1" applyBorder="1" applyAlignment="1" applyProtection="1">
      <alignment horizontal="center" vertical="top" wrapText="1"/>
    </xf>
  </cellXfs>
  <cellStyles count="44">
    <cellStyle name="Excel Built-in Normal" xfId="7"/>
    <cellStyle name="Гиперссылка 2" xfId="19"/>
    <cellStyle name="Гиперссылка 3" xfId="43"/>
    <cellStyle name="Обычный" xfId="0" builtinId="0"/>
    <cellStyle name="Обычный 10" xfId="42"/>
    <cellStyle name="Обычный 2" xfId="8"/>
    <cellStyle name="Обычный 2 2" xfId="1"/>
    <cellStyle name="Обычный 2 2 2" xfId="4"/>
    <cellStyle name="Обычный 2 2 3" xfId="20"/>
    <cellStyle name="Обычный 2 3" xfId="10"/>
    <cellStyle name="Обычный 3" xfId="2"/>
    <cellStyle name="Обычный 3 2" xfId="14"/>
    <cellStyle name="Обычный 3 2 2" xfId="36"/>
    <cellStyle name="Обычный 3 2_ОТЧЕТ" xfId="26"/>
    <cellStyle name="Обычный 3 3" xfId="33"/>
    <cellStyle name="Обычный 3 4" xfId="12"/>
    <cellStyle name="Обычный 3_ОТЧЕТ" xfId="25"/>
    <cellStyle name="Обычный 4" xfId="3"/>
    <cellStyle name="Обычный 4 2" xfId="15"/>
    <cellStyle name="Обычный 4 2 2" xfId="37"/>
    <cellStyle name="Обычный 4 2_ОТЧЕТ" xfId="28"/>
    <cellStyle name="Обычный 4 3" xfId="34"/>
    <cellStyle name="Обычный 4_ОТЧЕТ" xfId="27"/>
    <cellStyle name="Обычный 5" xfId="9"/>
    <cellStyle name="Обычный 5 2" xfId="16"/>
    <cellStyle name="Обычный 5 2 2" xfId="38"/>
    <cellStyle name="Обычный 5 2_ОТЧЕТ" xfId="30"/>
    <cellStyle name="Обычный 5 3" xfId="35"/>
    <cellStyle name="Обычный 5 4" xfId="13"/>
    <cellStyle name="Обычный 5_ОТЧЕТ" xfId="29"/>
    <cellStyle name="Обычный 6" xfId="18"/>
    <cellStyle name="Обычный 7" xfId="23"/>
    <cellStyle name="Обычный 7 2" xfId="39"/>
    <cellStyle name="Обычный 7_ОТЧЕТ" xfId="31"/>
    <cellStyle name="Обычный 8" xfId="24"/>
    <cellStyle name="Обычный 8 2" xfId="40"/>
    <cellStyle name="Обычный 8_ОТЧЕТ" xfId="32"/>
    <cellStyle name="Обычный 9" xfId="41"/>
    <cellStyle name="Процентный 2" xfId="21"/>
    <cellStyle name="Процентный 3" xfId="11"/>
    <cellStyle name="Финансовый 2" xfId="6"/>
    <cellStyle name="Финансовый 2 2" xfId="17"/>
    <cellStyle name="Финансовый 3" xfId="5"/>
    <cellStyle name="Финансовый 3 2"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8"/>
  <sheetViews>
    <sheetView tabSelected="1" zoomScale="80" zoomScaleNormal="80" zoomScaleSheetLayoutView="90" workbookViewId="0">
      <pane xSplit="2" ySplit="11" topLeftCell="C148" activePane="bottomRight" state="frozenSplit"/>
      <selection pane="topRight" activeCell="C1" sqref="C1"/>
      <selection pane="bottomLeft" activeCell="A14" sqref="A14"/>
      <selection pane="bottomRight" activeCell="D1" sqref="D1:N2"/>
    </sheetView>
  </sheetViews>
  <sheetFormatPr defaultColWidth="9.140625" defaultRowHeight="15" outlineLevelCol="1" x14ac:dyDescent="0.25"/>
  <cols>
    <col min="1" max="1" width="7.7109375" style="4" customWidth="1"/>
    <col min="2" max="2" width="45.5703125" style="14" customWidth="1"/>
    <col min="3" max="3" width="11.28515625" style="15" customWidth="1"/>
    <col min="4" max="4" width="14" style="15" customWidth="1"/>
    <col min="5" max="5" width="11" style="15" customWidth="1" outlineLevel="1"/>
    <col min="6" max="6" width="10.28515625" style="15" customWidth="1" outlineLevel="1"/>
    <col min="7" max="7" width="12.5703125" style="15" customWidth="1" outlineLevel="1"/>
    <col min="8" max="8" width="13.28515625" style="15" customWidth="1" outlineLevel="1"/>
    <col min="9" max="9" width="10.42578125" style="15" customWidth="1" outlineLevel="1"/>
    <col min="10" max="10" width="10.28515625" style="15" customWidth="1" outlineLevel="1"/>
    <col min="11" max="11" width="12.140625" style="15" customWidth="1" outlineLevel="1"/>
    <col min="12" max="12" width="14.28515625" style="15" customWidth="1" outlineLevel="1"/>
    <col min="13" max="13" width="10.7109375" style="15" customWidth="1" outlineLevel="1"/>
    <col min="14" max="14" width="8.85546875" style="15" bestFit="1" customWidth="1" outlineLevel="1"/>
    <col min="15" max="15" width="43.5703125" style="91" customWidth="1" outlineLevel="1"/>
    <col min="16" max="16" width="37.7109375" style="91" customWidth="1" outlineLevel="1"/>
    <col min="17" max="18" width="10.42578125" style="2" bestFit="1" customWidth="1"/>
    <col min="19" max="16384" width="9.140625" style="2"/>
  </cols>
  <sheetData>
    <row r="1" spans="1:17" ht="15" customHeight="1" x14ac:dyDescent="0.25">
      <c r="D1" s="111"/>
      <c r="E1" s="111"/>
      <c r="F1" s="111"/>
      <c r="G1" s="111"/>
      <c r="H1" s="111"/>
      <c r="I1" s="111"/>
      <c r="J1" s="111"/>
      <c r="K1" s="111"/>
      <c r="L1" s="111"/>
      <c r="M1" s="111"/>
      <c r="N1" s="111"/>
      <c r="O1" s="16" t="s">
        <v>456</v>
      </c>
      <c r="P1" s="16"/>
    </row>
    <row r="2" spans="1:17" ht="8.25" customHeight="1" x14ac:dyDescent="0.25">
      <c r="D2" s="111"/>
      <c r="E2" s="111"/>
      <c r="F2" s="111"/>
      <c r="G2" s="111"/>
      <c r="H2" s="111"/>
      <c r="I2" s="111"/>
      <c r="J2" s="111"/>
      <c r="K2" s="111"/>
      <c r="L2" s="111"/>
      <c r="M2" s="111"/>
      <c r="N2" s="111"/>
      <c r="O2" s="17"/>
      <c r="P2" s="17"/>
    </row>
    <row r="3" spans="1:17" ht="15" hidden="1" customHeight="1" x14ac:dyDescent="0.25">
      <c r="D3" s="18"/>
      <c r="E3" s="18"/>
      <c r="F3" s="18"/>
      <c r="G3" s="18"/>
      <c r="H3" s="18"/>
      <c r="I3" s="18"/>
      <c r="J3" s="18"/>
      <c r="K3" s="18"/>
      <c r="L3" s="18"/>
      <c r="M3" s="18"/>
      <c r="N3" s="18"/>
      <c r="O3" s="17"/>
      <c r="P3" s="17"/>
    </row>
    <row r="4" spans="1:17" s="5" customFormat="1" ht="18.75" hidden="1" customHeight="1" x14ac:dyDescent="0.25">
      <c r="A4" s="4"/>
      <c r="B4" s="112" t="s">
        <v>452</v>
      </c>
      <c r="C4" s="112"/>
      <c r="D4" s="112"/>
      <c r="E4" s="112"/>
      <c r="F4" s="112"/>
      <c r="G4" s="112"/>
      <c r="H4" s="112"/>
      <c r="I4" s="112"/>
      <c r="J4" s="112"/>
      <c r="K4" s="112"/>
      <c r="L4" s="112"/>
      <c r="M4" s="112"/>
      <c r="N4" s="112"/>
      <c r="O4" s="19"/>
      <c r="P4" s="19"/>
    </row>
    <row r="5" spans="1:17" s="5" customFormat="1" ht="18.75" customHeight="1" x14ac:dyDescent="0.25">
      <c r="A5" s="4"/>
      <c r="B5" s="112"/>
      <c r="C5" s="112"/>
      <c r="D5" s="112"/>
      <c r="E5" s="112"/>
      <c r="F5" s="112"/>
      <c r="G5" s="112"/>
      <c r="H5" s="112"/>
      <c r="I5" s="112"/>
      <c r="J5" s="112"/>
      <c r="K5" s="112"/>
      <c r="L5" s="112"/>
      <c r="M5" s="112"/>
      <c r="N5" s="112"/>
      <c r="O5" s="19"/>
      <c r="P5" s="19"/>
    </row>
    <row r="6" spans="1:17" s="5" customFormat="1" ht="15" customHeight="1" x14ac:dyDescent="0.25">
      <c r="B6" s="118" t="s">
        <v>448</v>
      </c>
      <c r="C6" s="118"/>
      <c r="D6" s="118"/>
      <c r="E6" s="118"/>
      <c r="F6" s="118"/>
      <c r="G6" s="118"/>
      <c r="H6" s="118"/>
      <c r="I6" s="118"/>
      <c r="J6" s="118"/>
      <c r="K6" s="118"/>
      <c r="L6" s="15"/>
      <c r="M6" s="20"/>
      <c r="N6" s="21"/>
      <c r="O6" s="19"/>
      <c r="P6" s="19"/>
    </row>
    <row r="7" spans="1:17" s="5" customFormat="1" ht="15" customHeight="1" x14ac:dyDescent="0.25">
      <c r="B7" s="22" t="s">
        <v>579</v>
      </c>
      <c r="C7" s="23"/>
      <c r="D7" s="23"/>
      <c r="E7" s="24"/>
      <c r="F7" s="24"/>
      <c r="G7" s="24"/>
      <c r="H7" s="24"/>
      <c r="I7" s="24"/>
      <c r="J7" s="24"/>
      <c r="K7" s="24"/>
      <c r="L7" s="15"/>
      <c r="M7" s="20"/>
      <c r="N7" s="21"/>
      <c r="O7" s="19"/>
      <c r="P7" s="19"/>
    </row>
    <row r="8" spans="1:17" s="5" customFormat="1" ht="15" customHeight="1" x14ac:dyDescent="0.25">
      <c r="B8" s="118" t="s">
        <v>453</v>
      </c>
      <c r="C8" s="118"/>
      <c r="D8" s="118"/>
      <c r="E8" s="118"/>
      <c r="F8" s="118"/>
      <c r="G8" s="118"/>
      <c r="H8" s="118"/>
      <c r="I8" s="118"/>
      <c r="J8" s="118"/>
      <c r="K8" s="24"/>
      <c r="L8" s="15"/>
      <c r="M8" s="20"/>
      <c r="N8" s="21"/>
      <c r="O8" s="19"/>
      <c r="P8" s="19"/>
    </row>
    <row r="9" spans="1:17" s="5" customFormat="1" x14ac:dyDescent="0.25">
      <c r="A9" s="6"/>
      <c r="B9" s="25"/>
      <c r="C9" s="26"/>
      <c r="D9" s="26"/>
      <c r="E9" s="26"/>
      <c r="F9" s="26"/>
      <c r="G9" s="26"/>
      <c r="H9" s="26"/>
      <c r="I9" s="26"/>
      <c r="J9" s="20"/>
      <c r="K9" s="20"/>
      <c r="L9" s="15"/>
      <c r="M9" s="20"/>
      <c r="N9" s="21"/>
      <c r="O9" s="19"/>
      <c r="P9" s="19"/>
    </row>
    <row r="10" spans="1:17" ht="30.75" customHeight="1" x14ac:dyDescent="0.25">
      <c r="A10" s="120" t="s">
        <v>0</v>
      </c>
      <c r="B10" s="122" t="s">
        <v>4</v>
      </c>
      <c r="C10" s="113" t="s">
        <v>454</v>
      </c>
      <c r="D10" s="114"/>
      <c r="E10" s="114"/>
      <c r="F10" s="115"/>
      <c r="G10" s="116" t="s">
        <v>580</v>
      </c>
      <c r="H10" s="117"/>
      <c r="I10" s="117"/>
      <c r="J10" s="117"/>
      <c r="K10" s="116" t="s">
        <v>581</v>
      </c>
      <c r="L10" s="117"/>
      <c r="M10" s="117"/>
      <c r="N10" s="117"/>
      <c r="O10" s="103" t="s">
        <v>592</v>
      </c>
      <c r="P10" s="103" t="s">
        <v>673</v>
      </c>
    </row>
    <row r="11" spans="1:17" ht="40.5" customHeight="1" x14ac:dyDescent="0.25">
      <c r="A11" s="121"/>
      <c r="B11" s="123"/>
      <c r="C11" s="27" t="s">
        <v>451</v>
      </c>
      <c r="D11" s="27" t="s">
        <v>449</v>
      </c>
      <c r="E11" s="27" t="s">
        <v>455</v>
      </c>
      <c r="F11" s="28" t="s">
        <v>450</v>
      </c>
      <c r="G11" s="29" t="s">
        <v>451</v>
      </c>
      <c r="H11" s="29" t="s">
        <v>449</v>
      </c>
      <c r="I11" s="29" t="s">
        <v>455</v>
      </c>
      <c r="J11" s="29" t="s">
        <v>450</v>
      </c>
      <c r="K11" s="29" t="s">
        <v>451</v>
      </c>
      <c r="L11" s="29" t="s">
        <v>449</v>
      </c>
      <c r="M11" s="29" t="s">
        <v>455</v>
      </c>
      <c r="N11" s="30" t="s">
        <v>450</v>
      </c>
      <c r="O11" s="104"/>
      <c r="P11" s="104"/>
    </row>
    <row r="12" spans="1:17" ht="17.25" customHeight="1" x14ac:dyDescent="0.25">
      <c r="A12" s="3">
        <v>1</v>
      </c>
      <c r="B12" s="31">
        <v>2</v>
      </c>
      <c r="C12" s="32">
        <v>3</v>
      </c>
      <c r="D12" s="32">
        <v>4</v>
      </c>
      <c r="E12" s="32">
        <v>5</v>
      </c>
      <c r="F12" s="33">
        <v>6</v>
      </c>
      <c r="G12" s="27">
        <v>7</v>
      </c>
      <c r="H12" s="27">
        <v>8</v>
      </c>
      <c r="I12" s="27">
        <v>9</v>
      </c>
      <c r="J12" s="34">
        <v>10</v>
      </c>
      <c r="K12" s="27">
        <v>11</v>
      </c>
      <c r="L12" s="27">
        <v>12</v>
      </c>
      <c r="M12" s="27">
        <v>13</v>
      </c>
      <c r="N12" s="34">
        <v>14</v>
      </c>
      <c r="O12" s="35">
        <v>15</v>
      </c>
      <c r="P12" s="36">
        <v>16</v>
      </c>
    </row>
    <row r="13" spans="1:17" ht="32.25" customHeight="1" x14ac:dyDescent="0.25">
      <c r="A13" s="105" t="s">
        <v>458</v>
      </c>
      <c r="B13" s="106"/>
      <c r="C13" s="106"/>
      <c r="D13" s="106"/>
      <c r="E13" s="106"/>
      <c r="F13" s="106"/>
      <c r="G13" s="106"/>
      <c r="H13" s="106"/>
      <c r="I13" s="106"/>
      <c r="J13" s="106"/>
      <c r="K13" s="106"/>
      <c r="L13" s="106"/>
      <c r="M13" s="106"/>
      <c r="N13" s="106"/>
      <c r="O13" s="106"/>
      <c r="P13" s="106"/>
      <c r="Q13" s="1"/>
    </row>
    <row r="14" spans="1:17" x14ac:dyDescent="0.25">
      <c r="A14" s="124" t="s">
        <v>18</v>
      </c>
      <c r="B14" s="125"/>
      <c r="C14" s="125"/>
      <c r="D14" s="125"/>
      <c r="E14" s="125"/>
      <c r="F14" s="125"/>
      <c r="G14" s="125"/>
      <c r="H14" s="125"/>
      <c r="I14" s="125"/>
      <c r="J14" s="125"/>
      <c r="K14" s="125"/>
      <c r="L14" s="125"/>
      <c r="M14" s="125"/>
      <c r="N14" s="125"/>
      <c r="O14" s="125"/>
      <c r="P14" s="125"/>
      <c r="Q14" s="1"/>
    </row>
    <row r="15" spans="1:17" s="9" customFormat="1" x14ac:dyDescent="0.25">
      <c r="A15" s="7" t="s">
        <v>3</v>
      </c>
      <c r="B15" s="37" t="s">
        <v>29</v>
      </c>
      <c r="C15" s="38">
        <f t="shared" ref="C15:N15" si="0">SUM(C16:C21)</f>
        <v>48888.7</v>
      </c>
      <c r="D15" s="38">
        <f>SUM(D16:D21)</f>
        <v>51757.2</v>
      </c>
      <c r="E15" s="38">
        <f t="shared" si="0"/>
        <v>8012.1</v>
      </c>
      <c r="F15" s="38">
        <f t="shared" si="0"/>
        <v>0</v>
      </c>
      <c r="G15" s="38">
        <f>SUM(G16:G21)</f>
        <v>48888.7</v>
      </c>
      <c r="H15" s="38">
        <f t="shared" si="0"/>
        <v>51757.2</v>
      </c>
      <c r="I15" s="38">
        <f t="shared" si="0"/>
        <v>8730.2999999999993</v>
      </c>
      <c r="J15" s="38">
        <f t="shared" si="0"/>
        <v>0</v>
      </c>
      <c r="K15" s="38">
        <f t="shared" si="0"/>
        <v>48888.7</v>
      </c>
      <c r="L15" s="38">
        <f t="shared" si="0"/>
        <v>51757.2</v>
      </c>
      <c r="M15" s="38">
        <f>SUM(M16:M21)</f>
        <v>8730.2999999999993</v>
      </c>
      <c r="N15" s="38">
        <f t="shared" si="0"/>
        <v>0</v>
      </c>
      <c r="O15" s="40"/>
      <c r="P15" s="40"/>
      <c r="Q15" s="8"/>
    </row>
    <row r="16" spans="1:17" s="9" customFormat="1" ht="171.75" customHeight="1" x14ac:dyDescent="0.25">
      <c r="A16" s="10" t="s">
        <v>1</v>
      </c>
      <c r="B16" s="41" t="s">
        <v>432</v>
      </c>
      <c r="C16" s="42">
        <v>22949.4</v>
      </c>
      <c r="D16" s="42">
        <v>11303.4</v>
      </c>
      <c r="E16" s="42">
        <v>4029.4</v>
      </c>
      <c r="F16" s="42">
        <v>0</v>
      </c>
      <c r="G16" s="42">
        <v>22949.4</v>
      </c>
      <c r="H16" s="42">
        <v>11303.4</v>
      </c>
      <c r="I16" s="42">
        <f>M16</f>
        <v>3999.1</v>
      </c>
      <c r="J16" s="42">
        <v>0</v>
      </c>
      <c r="K16" s="42">
        <v>22949.4</v>
      </c>
      <c r="L16" s="42">
        <v>11303.4</v>
      </c>
      <c r="M16" s="42">
        <v>3999.1</v>
      </c>
      <c r="N16" s="42">
        <v>0</v>
      </c>
      <c r="O16" s="40" t="s">
        <v>654</v>
      </c>
      <c r="P16" s="43" t="s">
        <v>675</v>
      </c>
      <c r="Q16" s="8"/>
    </row>
    <row r="17" spans="1:17" s="9" customFormat="1" ht="61.5" customHeight="1" x14ac:dyDescent="0.25">
      <c r="A17" s="10" t="s">
        <v>58</v>
      </c>
      <c r="B17" s="41" t="s">
        <v>61</v>
      </c>
      <c r="C17" s="42">
        <v>14266.7</v>
      </c>
      <c r="D17" s="42">
        <v>7026.9</v>
      </c>
      <c r="E17" s="42">
        <v>2382.6999999999998</v>
      </c>
      <c r="F17" s="42">
        <v>0</v>
      </c>
      <c r="G17" s="42">
        <v>14266.7</v>
      </c>
      <c r="H17" s="42">
        <v>7026.9</v>
      </c>
      <c r="I17" s="42">
        <v>2366</v>
      </c>
      <c r="J17" s="42">
        <v>0</v>
      </c>
      <c r="K17" s="42">
        <v>14266.7</v>
      </c>
      <c r="L17" s="42">
        <v>7026.9</v>
      </c>
      <c r="M17" s="42">
        <v>2366</v>
      </c>
      <c r="N17" s="42">
        <v>0</v>
      </c>
      <c r="O17" s="44" t="s">
        <v>500</v>
      </c>
      <c r="P17" s="43" t="s">
        <v>675</v>
      </c>
      <c r="Q17" s="8"/>
    </row>
    <row r="18" spans="1:17" s="9" customFormat="1" ht="122.25" customHeight="1" x14ac:dyDescent="0.25">
      <c r="A18" s="10" t="s">
        <v>59</v>
      </c>
      <c r="B18" s="41" t="s">
        <v>62</v>
      </c>
      <c r="C18" s="42">
        <v>10652.6</v>
      </c>
      <c r="D18" s="42">
        <v>5246.9</v>
      </c>
      <c r="E18" s="42">
        <v>0</v>
      </c>
      <c r="F18" s="42">
        <v>0</v>
      </c>
      <c r="G18" s="42">
        <v>10652.6</v>
      </c>
      <c r="H18" s="42">
        <v>5246.9</v>
      </c>
      <c r="I18" s="42">
        <v>0</v>
      </c>
      <c r="J18" s="42">
        <v>0</v>
      </c>
      <c r="K18" s="42">
        <v>10652.6</v>
      </c>
      <c r="L18" s="42">
        <v>5246.9</v>
      </c>
      <c r="M18" s="42">
        <v>0</v>
      </c>
      <c r="N18" s="42">
        <v>0</v>
      </c>
      <c r="O18" s="40" t="s">
        <v>633</v>
      </c>
      <c r="P18" s="43" t="s">
        <v>675</v>
      </c>
      <c r="Q18" s="8"/>
    </row>
    <row r="19" spans="1:17" s="9" customFormat="1" ht="176.25" customHeight="1" x14ac:dyDescent="0.25">
      <c r="A19" s="10" t="s">
        <v>60</v>
      </c>
      <c r="B19" s="41" t="s">
        <v>433</v>
      </c>
      <c r="C19" s="42">
        <v>0</v>
      </c>
      <c r="D19" s="42">
        <v>27200</v>
      </c>
      <c r="E19" s="42">
        <v>1600</v>
      </c>
      <c r="F19" s="42">
        <v>0</v>
      </c>
      <c r="G19" s="42">
        <v>0</v>
      </c>
      <c r="H19" s="42">
        <v>27200</v>
      </c>
      <c r="I19" s="42">
        <v>2365.1999999999998</v>
      </c>
      <c r="J19" s="42">
        <v>0</v>
      </c>
      <c r="K19" s="42">
        <v>0</v>
      </c>
      <c r="L19" s="42">
        <v>27200</v>
      </c>
      <c r="M19" s="42">
        <v>2365.1999999999998</v>
      </c>
      <c r="N19" s="42">
        <v>0</v>
      </c>
      <c r="O19" s="40" t="s">
        <v>602</v>
      </c>
      <c r="P19" s="43" t="s">
        <v>692</v>
      </c>
    </row>
    <row r="20" spans="1:17" s="9" customFormat="1" ht="150" x14ac:dyDescent="0.25">
      <c r="A20" s="10" t="s">
        <v>471</v>
      </c>
      <c r="B20" s="45" t="s">
        <v>215</v>
      </c>
      <c r="C20" s="46">
        <v>1020</v>
      </c>
      <c r="D20" s="46">
        <v>980</v>
      </c>
      <c r="E20" s="46">
        <v>0</v>
      </c>
      <c r="F20" s="46">
        <v>0</v>
      </c>
      <c r="G20" s="46">
        <v>1020</v>
      </c>
      <c r="H20" s="46">
        <v>980</v>
      </c>
      <c r="I20" s="46">
        <v>0</v>
      </c>
      <c r="J20" s="46">
        <v>0</v>
      </c>
      <c r="K20" s="46">
        <v>1020</v>
      </c>
      <c r="L20" s="46">
        <v>980</v>
      </c>
      <c r="M20" s="46">
        <v>0</v>
      </c>
      <c r="N20" s="46">
        <v>0</v>
      </c>
      <c r="O20" s="47" t="s">
        <v>657</v>
      </c>
      <c r="P20" s="43" t="s">
        <v>675</v>
      </c>
    </row>
    <row r="21" spans="1:17" s="9" customFormat="1" ht="38.25" x14ac:dyDescent="0.25">
      <c r="A21" s="10" t="s">
        <v>472</v>
      </c>
      <c r="B21" s="45" t="s">
        <v>473</v>
      </c>
      <c r="C21" s="42">
        <v>0</v>
      </c>
      <c r="D21" s="42">
        <v>0</v>
      </c>
      <c r="E21" s="42">
        <v>0</v>
      </c>
      <c r="F21" s="42">
        <v>0</v>
      </c>
      <c r="G21" s="42">
        <v>0</v>
      </c>
      <c r="H21" s="42">
        <v>0</v>
      </c>
      <c r="I21" s="42">
        <v>0</v>
      </c>
      <c r="J21" s="42">
        <v>0</v>
      </c>
      <c r="K21" s="42">
        <v>0</v>
      </c>
      <c r="L21" s="42">
        <v>0</v>
      </c>
      <c r="M21" s="42">
        <v>0</v>
      </c>
      <c r="N21" s="42">
        <v>0</v>
      </c>
      <c r="O21" s="40"/>
      <c r="P21" s="40"/>
    </row>
    <row r="22" spans="1:17" s="9" customFormat="1" ht="32.25" customHeight="1" x14ac:dyDescent="0.25">
      <c r="A22" s="7" t="s">
        <v>5</v>
      </c>
      <c r="B22" s="37" t="s">
        <v>30</v>
      </c>
      <c r="C22" s="38">
        <f>SUM(C23+C24+C25+C26+C27+C28+C29+C30+C31+C32+C33+C34+C35+C48+C49+C50+C51)</f>
        <v>0</v>
      </c>
      <c r="D22" s="38">
        <f>SUM(D23+D24+D25+D26+D27+D28+D29+D30+D31+D32+D33+D34+D35+D48+D49+D50+D51+D42+D52)</f>
        <v>1420475.3</v>
      </c>
      <c r="E22" s="38">
        <f t="shared" ref="E22:N22" si="1">SUM(E23+E24+E25+E26+E27+E28+E29+E30+E31+E32+E33+E34+E35+E48+E49+E50+E51+E42+E52)</f>
        <v>112535</v>
      </c>
      <c r="F22" s="38">
        <f t="shared" si="1"/>
        <v>0</v>
      </c>
      <c r="G22" s="38">
        <f t="shared" si="1"/>
        <v>0</v>
      </c>
      <c r="H22" s="38">
        <f t="shared" si="1"/>
        <v>1290877.3999999999</v>
      </c>
      <c r="I22" s="38">
        <f t="shared" si="1"/>
        <v>118078</v>
      </c>
      <c r="J22" s="38">
        <f t="shared" si="1"/>
        <v>0</v>
      </c>
      <c r="K22" s="38">
        <f t="shared" si="1"/>
        <v>0</v>
      </c>
      <c r="L22" s="38">
        <f t="shared" si="1"/>
        <v>1290852.3999999999</v>
      </c>
      <c r="M22" s="38">
        <f t="shared" si="1"/>
        <v>118077.7</v>
      </c>
      <c r="N22" s="38">
        <f t="shared" si="1"/>
        <v>0</v>
      </c>
      <c r="O22" s="40"/>
      <c r="P22" s="43"/>
    </row>
    <row r="23" spans="1:17" s="9" customFormat="1" ht="106.5" customHeight="1" x14ac:dyDescent="0.25">
      <c r="A23" s="10" t="s">
        <v>6</v>
      </c>
      <c r="B23" s="48" t="s">
        <v>90</v>
      </c>
      <c r="C23" s="49">
        <v>0</v>
      </c>
      <c r="D23" s="42">
        <v>7815.9</v>
      </c>
      <c r="E23" s="42">
        <v>0</v>
      </c>
      <c r="F23" s="42">
        <v>0</v>
      </c>
      <c r="G23" s="42">
        <v>0</v>
      </c>
      <c r="H23" s="42">
        <v>7815.9</v>
      </c>
      <c r="I23" s="42">
        <v>0</v>
      </c>
      <c r="J23" s="42">
        <v>0</v>
      </c>
      <c r="K23" s="42">
        <v>0</v>
      </c>
      <c r="L23" s="42">
        <v>7815.9</v>
      </c>
      <c r="M23" s="42">
        <v>0</v>
      </c>
      <c r="N23" s="42">
        <v>0</v>
      </c>
      <c r="O23" s="40" t="s">
        <v>573</v>
      </c>
      <c r="P23" s="43" t="s">
        <v>675</v>
      </c>
    </row>
    <row r="24" spans="1:17" s="9" customFormat="1" ht="287.25" customHeight="1" x14ac:dyDescent="0.25">
      <c r="A24" s="10" t="s">
        <v>74</v>
      </c>
      <c r="B24" s="48" t="s">
        <v>91</v>
      </c>
      <c r="C24" s="49">
        <v>0</v>
      </c>
      <c r="D24" s="42">
        <v>66345.2</v>
      </c>
      <c r="E24" s="42">
        <v>0</v>
      </c>
      <c r="F24" s="42">
        <v>0</v>
      </c>
      <c r="G24" s="42">
        <v>0</v>
      </c>
      <c r="H24" s="42">
        <v>65977.399999999994</v>
      </c>
      <c r="I24" s="42">
        <v>0</v>
      </c>
      <c r="J24" s="42">
        <v>0</v>
      </c>
      <c r="K24" s="42">
        <v>0</v>
      </c>
      <c r="L24" s="42">
        <v>65977.399999999994</v>
      </c>
      <c r="M24" s="42">
        <v>0</v>
      </c>
      <c r="N24" s="42">
        <v>0</v>
      </c>
      <c r="O24" s="40" t="s">
        <v>575</v>
      </c>
      <c r="P24" s="43" t="s">
        <v>676</v>
      </c>
    </row>
    <row r="25" spans="1:17" s="9" customFormat="1" ht="62.25" customHeight="1" x14ac:dyDescent="0.25">
      <c r="A25" s="10" t="s">
        <v>75</v>
      </c>
      <c r="B25" s="48" t="s">
        <v>92</v>
      </c>
      <c r="C25" s="49">
        <v>0</v>
      </c>
      <c r="D25" s="42">
        <v>3000</v>
      </c>
      <c r="E25" s="42">
        <v>0</v>
      </c>
      <c r="F25" s="42">
        <v>0</v>
      </c>
      <c r="G25" s="42">
        <v>0</v>
      </c>
      <c r="H25" s="42">
        <v>3000</v>
      </c>
      <c r="I25" s="42">
        <v>0</v>
      </c>
      <c r="J25" s="42">
        <v>0</v>
      </c>
      <c r="K25" s="42">
        <v>0</v>
      </c>
      <c r="L25" s="42">
        <v>3000</v>
      </c>
      <c r="M25" s="42">
        <v>0</v>
      </c>
      <c r="N25" s="42">
        <v>0</v>
      </c>
      <c r="O25" s="40" t="s">
        <v>549</v>
      </c>
      <c r="P25" s="43" t="s">
        <v>675</v>
      </c>
    </row>
    <row r="26" spans="1:17" s="9" customFormat="1" ht="78.75" customHeight="1" x14ac:dyDescent="0.25">
      <c r="A26" s="10" t="s">
        <v>76</v>
      </c>
      <c r="B26" s="48" t="s">
        <v>93</v>
      </c>
      <c r="C26" s="49">
        <v>0</v>
      </c>
      <c r="D26" s="42">
        <v>150</v>
      </c>
      <c r="E26" s="42">
        <v>0</v>
      </c>
      <c r="F26" s="42">
        <v>0</v>
      </c>
      <c r="G26" s="42">
        <v>0</v>
      </c>
      <c r="H26" s="42">
        <v>150</v>
      </c>
      <c r="I26" s="42">
        <v>0</v>
      </c>
      <c r="J26" s="42">
        <v>0</v>
      </c>
      <c r="K26" s="42">
        <v>0</v>
      </c>
      <c r="L26" s="42">
        <v>150</v>
      </c>
      <c r="M26" s="42">
        <v>0</v>
      </c>
      <c r="N26" s="42">
        <v>0</v>
      </c>
      <c r="O26" s="40" t="s">
        <v>503</v>
      </c>
      <c r="P26" s="43" t="s">
        <v>675</v>
      </c>
    </row>
    <row r="27" spans="1:17" s="9" customFormat="1" ht="66" customHeight="1" x14ac:dyDescent="0.25">
      <c r="A27" s="10" t="s">
        <v>77</v>
      </c>
      <c r="B27" s="48" t="s">
        <v>94</v>
      </c>
      <c r="C27" s="49">
        <v>0</v>
      </c>
      <c r="D27" s="42">
        <v>26862.1</v>
      </c>
      <c r="E27" s="42">
        <v>0</v>
      </c>
      <c r="F27" s="42">
        <v>0</v>
      </c>
      <c r="G27" s="42">
        <v>0</v>
      </c>
      <c r="H27" s="42">
        <v>26862.1</v>
      </c>
      <c r="I27" s="42">
        <f>M27</f>
        <v>0</v>
      </c>
      <c r="J27" s="42">
        <v>0</v>
      </c>
      <c r="K27" s="42">
        <v>0</v>
      </c>
      <c r="L27" s="42">
        <v>26862.1</v>
      </c>
      <c r="M27" s="42">
        <v>0</v>
      </c>
      <c r="N27" s="42">
        <v>0</v>
      </c>
      <c r="O27" s="40" t="s">
        <v>550</v>
      </c>
      <c r="P27" s="43" t="s">
        <v>675</v>
      </c>
    </row>
    <row r="28" spans="1:17" s="9" customFormat="1" ht="110.25" customHeight="1" x14ac:dyDescent="0.25">
      <c r="A28" s="10" t="s">
        <v>78</v>
      </c>
      <c r="B28" s="48" t="s">
        <v>95</v>
      </c>
      <c r="C28" s="49">
        <v>0</v>
      </c>
      <c r="D28" s="42">
        <v>2000</v>
      </c>
      <c r="E28" s="42">
        <v>0</v>
      </c>
      <c r="F28" s="42">
        <v>0</v>
      </c>
      <c r="G28" s="42">
        <v>0</v>
      </c>
      <c r="H28" s="42">
        <v>2000</v>
      </c>
      <c r="I28" s="42">
        <v>0</v>
      </c>
      <c r="J28" s="42">
        <v>0</v>
      </c>
      <c r="K28" s="42">
        <v>0</v>
      </c>
      <c r="L28" s="42">
        <v>2000</v>
      </c>
      <c r="M28" s="42">
        <v>0</v>
      </c>
      <c r="N28" s="42">
        <v>0</v>
      </c>
      <c r="O28" s="40" t="s">
        <v>576</v>
      </c>
      <c r="P28" s="43" t="s">
        <v>675</v>
      </c>
    </row>
    <row r="29" spans="1:17" s="9" customFormat="1" ht="101.25" customHeight="1" x14ac:dyDescent="0.25">
      <c r="A29" s="10" t="s">
        <v>79</v>
      </c>
      <c r="B29" s="48" t="s">
        <v>470</v>
      </c>
      <c r="C29" s="49">
        <v>0</v>
      </c>
      <c r="D29" s="42">
        <v>4162.3</v>
      </c>
      <c r="E29" s="42">
        <v>0</v>
      </c>
      <c r="F29" s="42">
        <v>0</v>
      </c>
      <c r="G29" s="42">
        <v>0</v>
      </c>
      <c r="H29" s="42">
        <v>4162.3</v>
      </c>
      <c r="I29" s="42">
        <v>0</v>
      </c>
      <c r="J29" s="42">
        <v>0</v>
      </c>
      <c r="K29" s="42">
        <v>0</v>
      </c>
      <c r="L29" s="42">
        <v>4137.3</v>
      </c>
      <c r="M29" s="42">
        <v>0</v>
      </c>
      <c r="N29" s="42">
        <v>0</v>
      </c>
      <c r="O29" s="40" t="s">
        <v>577</v>
      </c>
      <c r="P29" s="43" t="s">
        <v>676</v>
      </c>
    </row>
    <row r="30" spans="1:17" s="9" customFormat="1" ht="59.25" customHeight="1" x14ac:dyDescent="0.25">
      <c r="A30" s="10" t="s">
        <v>80</v>
      </c>
      <c r="B30" s="48" t="s">
        <v>96</v>
      </c>
      <c r="C30" s="49">
        <v>0</v>
      </c>
      <c r="D30" s="42">
        <v>5265</v>
      </c>
      <c r="E30" s="42">
        <v>0</v>
      </c>
      <c r="F30" s="42">
        <v>0</v>
      </c>
      <c r="G30" s="42">
        <v>0</v>
      </c>
      <c r="H30" s="42">
        <v>5265</v>
      </c>
      <c r="I30" s="42">
        <v>0</v>
      </c>
      <c r="J30" s="42">
        <v>0</v>
      </c>
      <c r="K30" s="42">
        <v>0</v>
      </c>
      <c r="L30" s="42">
        <v>5265</v>
      </c>
      <c r="M30" s="42">
        <v>0</v>
      </c>
      <c r="N30" s="42">
        <v>0</v>
      </c>
      <c r="O30" s="50" t="s">
        <v>501</v>
      </c>
      <c r="P30" s="43" t="s">
        <v>675</v>
      </c>
    </row>
    <row r="31" spans="1:17" s="9" customFormat="1" ht="0.75" customHeight="1" x14ac:dyDescent="0.25">
      <c r="A31" s="10" t="s">
        <v>81</v>
      </c>
      <c r="B31" s="48"/>
      <c r="C31" s="49"/>
      <c r="D31" s="42"/>
      <c r="E31" s="42"/>
      <c r="F31" s="42"/>
      <c r="G31" s="42"/>
      <c r="H31" s="42"/>
      <c r="I31" s="42"/>
      <c r="J31" s="42"/>
      <c r="K31" s="42"/>
      <c r="L31" s="42"/>
      <c r="M31" s="42"/>
      <c r="N31" s="42"/>
      <c r="O31" s="40"/>
      <c r="P31" s="40"/>
    </row>
    <row r="32" spans="1:17" s="9" customFormat="1" hidden="1" x14ac:dyDescent="0.25">
      <c r="A32" s="10" t="s">
        <v>82</v>
      </c>
      <c r="B32" s="48"/>
      <c r="C32" s="49"/>
      <c r="D32" s="42"/>
      <c r="E32" s="42"/>
      <c r="F32" s="42"/>
      <c r="G32" s="42"/>
      <c r="H32" s="42"/>
      <c r="I32" s="42"/>
      <c r="J32" s="42"/>
      <c r="K32" s="42"/>
      <c r="L32" s="42"/>
      <c r="M32" s="42"/>
      <c r="N32" s="42"/>
      <c r="O32" s="40"/>
      <c r="P32" s="40"/>
    </row>
    <row r="33" spans="1:16" s="9" customFormat="1" ht="105.75" customHeight="1" x14ac:dyDescent="0.25">
      <c r="A33" s="10" t="s">
        <v>83</v>
      </c>
      <c r="B33" s="48" t="s">
        <v>101</v>
      </c>
      <c r="C33" s="49">
        <v>0</v>
      </c>
      <c r="D33" s="42">
        <v>72738.5</v>
      </c>
      <c r="E33" s="42">
        <v>8272.2999999999993</v>
      </c>
      <c r="F33" s="42">
        <v>0</v>
      </c>
      <c r="G33" s="42">
        <v>0</v>
      </c>
      <c r="H33" s="42">
        <v>72738.5</v>
      </c>
      <c r="I33" s="42">
        <v>8300.2000000000007</v>
      </c>
      <c r="J33" s="42">
        <v>0</v>
      </c>
      <c r="K33" s="42">
        <v>0</v>
      </c>
      <c r="L33" s="42">
        <v>72738.5</v>
      </c>
      <c r="M33" s="42">
        <v>8300.2000000000007</v>
      </c>
      <c r="N33" s="42">
        <v>0</v>
      </c>
      <c r="O33" s="40" t="s">
        <v>529</v>
      </c>
      <c r="P33" s="43" t="s">
        <v>675</v>
      </c>
    </row>
    <row r="34" spans="1:16" s="9" customFormat="1" ht="30.75" customHeight="1" x14ac:dyDescent="0.25">
      <c r="A34" s="10" t="s">
        <v>84</v>
      </c>
      <c r="B34" s="48" t="s">
        <v>100</v>
      </c>
      <c r="C34" s="49">
        <v>0</v>
      </c>
      <c r="D34" s="42">
        <v>14962.4</v>
      </c>
      <c r="E34" s="42">
        <v>1704.7</v>
      </c>
      <c r="F34" s="42">
        <v>0</v>
      </c>
      <c r="G34" s="42">
        <v>0</v>
      </c>
      <c r="H34" s="42">
        <v>14962.4</v>
      </c>
      <c r="I34" s="42">
        <v>1763.4</v>
      </c>
      <c r="J34" s="42">
        <v>0</v>
      </c>
      <c r="K34" s="42">
        <v>0</v>
      </c>
      <c r="L34" s="42">
        <v>14962.4</v>
      </c>
      <c r="M34" s="42">
        <v>1763.4</v>
      </c>
      <c r="N34" s="42">
        <v>0</v>
      </c>
      <c r="O34" s="40"/>
      <c r="P34" s="43" t="s">
        <v>675</v>
      </c>
    </row>
    <row r="35" spans="1:16" s="9" customFormat="1" ht="79.5" customHeight="1" x14ac:dyDescent="0.25">
      <c r="A35" s="10" t="s">
        <v>85</v>
      </c>
      <c r="B35" s="48" t="s">
        <v>466</v>
      </c>
      <c r="C35" s="49">
        <v>0</v>
      </c>
      <c r="D35" s="42">
        <v>300000</v>
      </c>
      <c r="E35" s="42">
        <f>33333.3-1305+1</f>
        <v>32029.3</v>
      </c>
      <c r="F35" s="42">
        <v>0</v>
      </c>
      <c r="G35" s="42">
        <v>0</v>
      </c>
      <c r="H35" s="42">
        <v>298727.8</v>
      </c>
      <c r="I35" s="42">
        <v>34668.9</v>
      </c>
      <c r="J35" s="42">
        <v>0</v>
      </c>
      <c r="K35" s="42">
        <v>0</v>
      </c>
      <c r="L35" s="42">
        <v>298727.8</v>
      </c>
      <c r="M35" s="42">
        <v>34668.9</v>
      </c>
      <c r="N35" s="42">
        <v>0</v>
      </c>
      <c r="O35" s="40" t="s">
        <v>642</v>
      </c>
      <c r="P35" s="43" t="s">
        <v>698</v>
      </c>
    </row>
    <row r="36" spans="1:16" s="9" customFormat="1" ht="125.25" customHeight="1" x14ac:dyDescent="0.25">
      <c r="A36" s="10"/>
      <c r="B36" s="51" t="s">
        <v>426</v>
      </c>
      <c r="C36" s="52">
        <v>0</v>
      </c>
      <c r="D36" s="53">
        <v>194139.97</v>
      </c>
      <c r="E36" s="54">
        <v>21571.1</v>
      </c>
      <c r="F36" s="54">
        <v>0</v>
      </c>
      <c r="G36" s="54">
        <v>0</v>
      </c>
      <c r="H36" s="54">
        <v>194139.97</v>
      </c>
      <c r="I36" s="42">
        <v>21571.1</v>
      </c>
      <c r="J36" s="54">
        <v>0</v>
      </c>
      <c r="K36" s="54">
        <v>0</v>
      </c>
      <c r="L36" s="53">
        <v>194139.97</v>
      </c>
      <c r="M36" s="54">
        <v>21571.1</v>
      </c>
      <c r="N36" s="54">
        <v>0</v>
      </c>
      <c r="O36" s="55" t="s">
        <v>545</v>
      </c>
      <c r="P36" s="43" t="s">
        <v>699</v>
      </c>
    </row>
    <row r="37" spans="1:16" s="9" customFormat="1" ht="45" x14ac:dyDescent="0.25">
      <c r="A37" s="10"/>
      <c r="B37" s="51" t="s">
        <v>427</v>
      </c>
      <c r="C37" s="52">
        <v>0</v>
      </c>
      <c r="D37" s="53">
        <v>76708.11</v>
      </c>
      <c r="E37" s="54">
        <v>14401.6</v>
      </c>
      <c r="F37" s="54">
        <v>0</v>
      </c>
      <c r="G37" s="54">
        <v>0</v>
      </c>
      <c r="H37" s="54">
        <v>76708.100000000006</v>
      </c>
      <c r="I37" s="42">
        <v>10000</v>
      </c>
      <c r="J37" s="54">
        <v>0</v>
      </c>
      <c r="K37" s="54">
        <v>0</v>
      </c>
      <c r="L37" s="54">
        <v>76708.100000000006</v>
      </c>
      <c r="M37" s="42">
        <v>10000</v>
      </c>
      <c r="N37" s="54">
        <v>0</v>
      </c>
      <c r="O37" s="55" t="s">
        <v>546</v>
      </c>
      <c r="P37" s="43" t="s">
        <v>699</v>
      </c>
    </row>
    <row r="38" spans="1:16" s="9" customFormat="1" ht="44.25" customHeight="1" x14ac:dyDescent="0.25">
      <c r="A38" s="10"/>
      <c r="B38" s="51" t="s">
        <v>428</v>
      </c>
      <c r="C38" s="52">
        <v>0</v>
      </c>
      <c r="D38" s="53">
        <v>29151.919999999998</v>
      </c>
      <c r="E38" s="54">
        <v>3100</v>
      </c>
      <c r="F38" s="54">
        <v>0</v>
      </c>
      <c r="G38" s="54">
        <v>0</v>
      </c>
      <c r="H38" s="54">
        <v>27879.7</v>
      </c>
      <c r="I38" s="42">
        <v>3097.7</v>
      </c>
      <c r="J38" s="54">
        <v>0</v>
      </c>
      <c r="K38" s="54">
        <v>0</v>
      </c>
      <c r="L38" s="54">
        <v>27879.7</v>
      </c>
      <c r="M38" s="42">
        <v>3097.7</v>
      </c>
      <c r="N38" s="54"/>
      <c r="O38" s="56" t="s">
        <v>547</v>
      </c>
      <c r="P38" s="43" t="s">
        <v>675</v>
      </c>
    </row>
    <row r="39" spans="1:16" s="9" customFormat="1" ht="1.5" customHeight="1" x14ac:dyDescent="0.25">
      <c r="A39" s="10"/>
      <c r="B39" s="51"/>
      <c r="C39" s="52">
        <v>0</v>
      </c>
      <c r="D39" s="53">
        <v>0</v>
      </c>
      <c r="E39" s="54">
        <v>0</v>
      </c>
      <c r="F39" s="54">
        <v>0</v>
      </c>
      <c r="G39" s="54">
        <v>0</v>
      </c>
      <c r="H39" s="54">
        <v>0</v>
      </c>
      <c r="I39" s="42">
        <f t="shared" ref="I39:I41" si="2">M39</f>
        <v>0</v>
      </c>
      <c r="J39" s="54">
        <v>0</v>
      </c>
      <c r="K39" s="54">
        <v>0</v>
      </c>
      <c r="L39" s="54">
        <v>0</v>
      </c>
      <c r="M39" s="54">
        <v>0</v>
      </c>
      <c r="N39" s="54">
        <v>0</v>
      </c>
      <c r="O39" s="57"/>
      <c r="P39" s="57"/>
    </row>
    <row r="40" spans="1:16" s="9" customFormat="1" x14ac:dyDescent="0.25">
      <c r="A40" s="10"/>
      <c r="B40" s="51"/>
      <c r="C40" s="52">
        <v>0</v>
      </c>
      <c r="D40" s="53">
        <v>0</v>
      </c>
      <c r="E40" s="53">
        <v>0</v>
      </c>
      <c r="F40" s="53">
        <v>0</v>
      </c>
      <c r="G40" s="53">
        <v>0</v>
      </c>
      <c r="H40" s="53">
        <v>0</v>
      </c>
      <c r="I40" s="42">
        <f t="shared" si="2"/>
        <v>0</v>
      </c>
      <c r="J40" s="53">
        <v>0</v>
      </c>
      <c r="K40" s="53">
        <v>0</v>
      </c>
      <c r="L40" s="53">
        <v>0</v>
      </c>
      <c r="M40" s="53">
        <v>0</v>
      </c>
      <c r="N40" s="53">
        <v>0</v>
      </c>
      <c r="O40" s="58"/>
      <c r="P40" s="58"/>
    </row>
    <row r="41" spans="1:16" s="9" customFormat="1" x14ac:dyDescent="0.25">
      <c r="A41" s="10"/>
      <c r="B41" s="51"/>
      <c r="C41" s="52">
        <v>0</v>
      </c>
      <c r="D41" s="53">
        <v>0</v>
      </c>
      <c r="E41" s="53">
        <v>0</v>
      </c>
      <c r="F41" s="53">
        <v>0</v>
      </c>
      <c r="G41" s="53">
        <v>0</v>
      </c>
      <c r="H41" s="53">
        <v>0</v>
      </c>
      <c r="I41" s="42">
        <f t="shared" si="2"/>
        <v>0</v>
      </c>
      <c r="J41" s="53">
        <v>0</v>
      </c>
      <c r="K41" s="53">
        <v>0</v>
      </c>
      <c r="L41" s="53">
        <v>0</v>
      </c>
      <c r="M41" s="53">
        <v>0</v>
      </c>
      <c r="N41" s="53">
        <v>0</v>
      </c>
      <c r="O41" s="58"/>
      <c r="P41" s="58"/>
    </row>
    <row r="42" spans="1:16" s="9" customFormat="1" ht="30" customHeight="1" x14ac:dyDescent="0.25">
      <c r="A42" s="10" t="s">
        <v>85</v>
      </c>
      <c r="B42" s="48" t="s">
        <v>474</v>
      </c>
      <c r="C42" s="49">
        <v>0</v>
      </c>
      <c r="D42" s="42">
        <v>115415.8</v>
      </c>
      <c r="E42" s="53">
        <v>0</v>
      </c>
      <c r="F42" s="53">
        <v>0</v>
      </c>
      <c r="G42" s="53">
        <v>0</v>
      </c>
      <c r="H42" s="53">
        <v>115415.8</v>
      </c>
      <c r="I42" s="42">
        <v>12824</v>
      </c>
      <c r="J42" s="53">
        <v>0</v>
      </c>
      <c r="K42" s="53">
        <v>0</v>
      </c>
      <c r="L42" s="53">
        <v>115415.8</v>
      </c>
      <c r="M42" s="42">
        <v>12824</v>
      </c>
      <c r="N42" s="53">
        <v>0</v>
      </c>
      <c r="O42" s="59"/>
      <c r="P42" s="43" t="s">
        <v>675</v>
      </c>
    </row>
    <row r="43" spans="1:16" s="9" customFormat="1" hidden="1" x14ac:dyDescent="0.25">
      <c r="A43" s="10"/>
      <c r="B43" s="48"/>
      <c r="C43" s="49"/>
      <c r="D43" s="42"/>
      <c r="E43" s="53"/>
      <c r="F43" s="53"/>
      <c r="G43" s="53"/>
      <c r="H43" s="53"/>
      <c r="I43" s="42"/>
      <c r="J43" s="53"/>
      <c r="K43" s="53"/>
      <c r="L43" s="53"/>
      <c r="M43" s="53"/>
      <c r="N43" s="53"/>
      <c r="O43" s="58"/>
      <c r="P43" s="58"/>
    </row>
    <row r="44" spans="1:16" s="9" customFormat="1" x14ac:dyDescent="0.25">
      <c r="A44" s="10"/>
      <c r="B44" s="48" t="s">
        <v>479</v>
      </c>
      <c r="C44" s="49"/>
      <c r="D44" s="42">
        <v>37682.5</v>
      </c>
      <c r="E44" s="53">
        <v>0</v>
      </c>
      <c r="F44" s="53">
        <v>0</v>
      </c>
      <c r="G44" s="53">
        <v>0</v>
      </c>
      <c r="H44" s="53">
        <v>37682.5</v>
      </c>
      <c r="I44" s="42">
        <v>4187</v>
      </c>
      <c r="J44" s="53">
        <v>0</v>
      </c>
      <c r="K44" s="53">
        <v>0</v>
      </c>
      <c r="L44" s="53">
        <v>37682.5</v>
      </c>
      <c r="M44" s="42">
        <v>4187</v>
      </c>
      <c r="N44" s="53">
        <v>0</v>
      </c>
      <c r="O44" s="58"/>
      <c r="P44" s="43" t="s">
        <v>675</v>
      </c>
    </row>
    <row r="45" spans="1:16" s="9" customFormat="1" x14ac:dyDescent="0.25">
      <c r="A45" s="10"/>
      <c r="B45" s="48" t="s">
        <v>480</v>
      </c>
      <c r="C45" s="49"/>
      <c r="D45" s="42">
        <v>17661.599999999999</v>
      </c>
      <c r="E45" s="53">
        <v>0</v>
      </c>
      <c r="F45" s="53">
        <v>0</v>
      </c>
      <c r="G45" s="53">
        <v>0</v>
      </c>
      <c r="H45" s="53">
        <v>17661.599999999999</v>
      </c>
      <c r="I45" s="42">
        <v>1962.4</v>
      </c>
      <c r="J45" s="53">
        <v>0</v>
      </c>
      <c r="K45" s="53">
        <v>0</v>
      </c>
      <c r="L45" s="53">
        <v>17661.599999999999</v>
      </c>
      <c r="M45" s="42">
        <v>1962.4</v>
      </c>
      <c r="N45" s="53">
        <v>0</v>
      </c>
      <c r="O45" s="58"/>
      <c r="P45" s="43" t="s">
        <v>675</v>
      </c>
    </row>
    <row r="46" spans="1:16" s="9" customFormat="1" ht="25.5" x14ac:dyDescent="0.25">
      <c r="A46" s="10"/>
      <c r="B46" s="48" t="s">
        <v>481</v>
      </c>
      <c r="C46" s="49"/>
      <c r="D46" s="42">
        <v>12778.9</v>
      </c>
      <c r="E46" s="53">
        <v>0</v>
      </c>
      <c r="F46" s="53">
        <v>0</v>
      </c>
      <c r="G46" s="53">
        <v>0</v>
      </c>
      <c r="H46" s="53">
        <v>12778.9</v>
      </c>
      <c r="I46" s="42">
        <f t="shared" ref="I46:I48" si="3">M46</f>
        <v>1419.9</v>
      </c>
      <c r="J46" s="53">
        <v>0</v>
      </c>
      <c r="K46" s="53">
        <v>0</v>
      </c>
      <c r="L46" s="53">
        <v>12778.9</v>
      </c>
      <c r="M46" s="53">
        <v>1419.88</v>
      </c>
      <c r="N46" s="53">
        <v>0</v>
      </c>
      <c r="O46" s="48" t="s">
        <v>574</v>
      </c>
      <c r="P46" s="43" t="s">
        <v>675</v>
      </c>
    </row>
    <row r="47" spans="1:16" s="9" customFormat="1" x14ac:dyDescent="0.25">
      <c r="A47" s="10"/>
      <c r="B47" s="48" t="s">
        <v>478</v>
      </c>
      <c r="C47" s="49"/>
      <c r="D47" s="42">
        <v>47292.7</v>
      </c>
      <c r="E47" s="53">
        <v>0</v>
      </c>
      <c r="F47" s="53">
        <v>0</v>
      </c>
      <c r="G47" s="53">
        <v>0</v>
      </c>
      <c r="H47" s="53">
        <v>47292.7</v>
      </c>
      <c r="I47" s="42">
        <f t="shared" si="3"/>
        <v>5254.7</v>
      </c>
      <c r="J47" s="53">
        <v>0</v>
      </c>
      <c r="K47" s="53">
        <v>0</v>
      </c>
      <c r="L47" s="53">
        <v>47292.7</v>
      </c>
      <c r="M47" s="42">
        <v>5254.7</v>
      </c>
      <c r="N47" s="53">
        <v>0</v>
      </c>
      <c r="O47" s="58"/>
      <c r="P47" s="43" t="s">
        <v>675</v>
      </c>
    </row>
    <row r="48" spans="1:16" s="9" customFormat="1" ht="79.5" customHeight="1" x14ac:dyDescent="0.25">
      <c r="A48" s="10" t="s">
        <v>86</v>
      </c>
      <c r="B48" s="48" t="s">
        <v>97</v>
      </c>
      <c r="C48" s="49">
        <v>0</v>
      </c>
      <c r="D48" s="42">
        <v>7395</v>
      </c>
      <c r="E48" s="42">
        <v>1305</v>
      </c>
      <c r="F48" s="42">
        <v>0</v>
      </c>
      <c r="G48" s="42">
        <v>0</v>
      </c>
      <c r="H48" s="42">
        <v>7395</v>
      </c>
      <c r="I48" s="42">
        <f t="shared" si="3"/>
        <v>1305</v>
      </c>
      <c r="J48" s="42">
        <v>0</v>
      </c>
      <c r="K48" s="42">
        <v>0</v>
      </c>
      <c r="L48" s="42">
        <v>7395</v>
      </c>
      <c r="M48" s="42">
        <v>1305</v>
      </c>
      <c r="N48" s="42">
        <v>0</v>
      </c>
      <c r="O48" s="40" t="s">
        <v>530</v>
      </c>
      <c r="P48" s="43" t="s">
        <v>675</v>
      </c>
    </row>
    <row r="49" spans="1:16" s="9" customFormat="1" ht="130.5" customHeight="1" x14ac:dyDescent="0.25">
      <c r="A49" s="10" t="s">
        <v>87</v>
      </c>
      <c r="B49" s="60" t="s">
        <v>437</v>
      </c>
      <c r="C49" s="42">
        <v>0</v>
      </c>
      <c r="D49" s="42">
        <v>218068.5</v>
      </c>
      <c r="E49" s="42">
        <v>18962.5</v>
      </c>
      <c r="F49" s="42">
        <v>0</v>
      </c>
      <c r="G49" s="42">
        <v>0</v>
      </c>
      <c r="H49" s="42">
        <v>90130.4</v>
      </c>
      <c r="I49" s="42">
        <v>7837.5</v>
      </c>
      <c r="J49" s="42">
        <v>0</v>
      </c>
      <c r="K49" s="42">
        <v>0</v>
      </c>
      <c r="L49" s="42">
        <v>90130.4</v>
      </c>
      <c r="M49" s="42">
        <v>7837.5</v>
      </c>
      <c r="N49" s="42">
        <v>0</v>
      </c>
      <c r="O49" s="40" t="s">
        <v>599</v>
      </c>
      <c r="P49" s="43" t="s">
        <v>693</v>
      </c>
    </row>
    <row r="50" spans="1:16" s="9" customFormat="1" ht="135.75" customHeight="1" x14ac:dyDescent="0.25">
      <c r="A50" s="10" t="s">
        <v>88</v>
      </c>
      <c r="B50" s="48" t="s">
        <v>98</v>
      </c>
      <c r="C50" s="42">
        <v>0</v>
      </c>
      <c r="D50" s="42">
        <v>482054.3</v>
      </c>
      <c r="E50" s="42">
        <v>41917.800000000003</v>
      </c>
      <c r="F50" s="42">
        <v>0</v>
      </c>
      <c r="G50" s="42">
        <v>0</v>
      </c>
      <c r="H50" s="42">
        <v>482034.5</v>
      </c>
      <c r="I50" s="42">
        <v>41938</v>
      </c>
      <c r="J50" s="42">
        <v>0</v>
      </c>
      <c r="K50" s="42">
        <v>0</v>
      </c>
      <c r="L50" s="42">
        <v>482034.5</v>
      </c>
      <c r="M50" s="42">
        <v>41938</v>
      </c>
      <c r="N50" s="42">
        <v>0</v>
      </c>
      <c r="O50" s="40" t="s">
        <v>600</v>
      </c>
      <c r="P50" s="43" t="s">
        <v>675</v>
      </c>
    </row>
    <row r="51" spans="1:16" s="9" customFormat="1" ht="78.75" customHeight="1" x14ac:dyDescent="0.25">
      <c r="A51" s="10" t="s">
        <v>89</v>
      </c>
      <c r="B51" s="48" t="s">
        <v>99</v>
      </c>
      <c r="C51" s="42">
        <v>0</v>
      </c>
      <c r="D51" s="42">
        <v>77204</v>
      </c>
      <c r="E51" s="42">
        <v>6713.4</v>
      </c>
      <c r="F51" s="42">
        <v>0</v>
      </c>
      <c r="G51" s="42">
        <v>0</v>
      </c>
      <c r="H51" s="42">
        <v>77204</v>
      </c>
      <c r="I51" s="42">
        <v>6713.7</v>
      </c>
      <c r="J51" s="42">
        <v>0</v>
      </c>
      <c r="K51" s="42">
        <v>0</v>
      </c>
      <c r="L51" s="42">
        <v>77204</v>
      </c>
      <c r="M51" s="42">
        <v>6713.4</v>
      </c>
      <c r="N51" s="42">
        <v>0</v>
      </c>
      <c r="O51" s="40" t="s">
        <v>601</v>
      </c>
      <c r="P51" s="43" t="s">
        <v>694</v>
      </c>
    </row>
    <row r="52" spans="1:16" s="9" customFormat="1" ht="105.75" customHeight="1" x14ac:dyDescent="0.25">
      <c r="A52" s="10" t="s">
        <v>475</v>
      </c>
      <c r="B52" s="48" t="s">
        <v>476</v>
      </c>
      <c r="C52" s="42">
        <v>0</v>
      </c>
      <c r="D52" s="42">
        <v>17036.3</v>
      </c>
      <c r="E52" s="42">
        <v>1630</v>
      </c>
      <c r="F52" s="42">
        <v>0</v>
      </c>
      <c r="G52" s="42">
        <v>0</v>
      </c>
      <c r="H52" s="42">
        <v>17036.3</v>
      </c>
      <c r="I52" s="42">
        <v>2727.3</v>
      </c>
      <c r="J52" s="42">
        <v>0</v>
      </c>
      <c r="K52" s="42">
        <v>0</v>
      </c>
      <c r="L52" s="42">
        <v>17036.3</v>
      </c>
      <c r="M52" s="42">
        <v>2727.3</v>
      </c>
      <c r="N52" s="42">
        <v>0</v>
      </c>
      <c r="O52" s="40" t="s">
        <v>603</v>
      </c>
      <c r="P52" s="43" t="s">
        <v>675</v>
      </c>
    </row>
    <row r="53" spans="1:16" s="11" customFormat="1" ht="23.25" customHeight="1" x14ac:dyDescent="0.25">
      <c r="A53" s="7" t="s">
        <v>7</v>
      </c>
      <c r="B53" s="37" t="s">
        <v>31</v>
      </c>
      <c r="C53" s="61">
        <f>C54</f>
        <v>897.6</v>
      </c>
      <c r="D53" s="61">
        <f t="shared" ref="D53:N53" si="4">D54</f>
        <v>26223.8</v>
      </c>
      <c r="E53" s="61">
        <f t="shared" si="4"/>
        <v>3230.3</v>
      </c>
      <c r="F53" s="61">
        <f t="shared" si="4"/>
        <v>0</v>
      </c>
      <c r="G53" s="61">
        <f t="shared" si="4"/>
        <v>897.6</v>
      </c>
      <c r="H53" s="61">
        <f t="shared" si="4"/>
        <v>26223.8</v>
      </c>
      <c r="I53" s="61">
        <f t="shared" si="4"/>
        <v>3230.3</v>
      </c>
      <c r="J53" s="61">
        <f t="shared" si="4"/>
        <v>0</v>
      </c>
      <c r="K53" s="61">
        <f t="shared" si="4"/>
        <v>897.6</v>
      </c>
      <c r="L53" s="61">
        <f t="shared" si="4"/>
        <v>26223.8</v>
      </c>
      <c r="M53" s="61">
        <f t="shared" si="4"/>
        <v>3230.3</v>
      </c>
      <c r="N53" s="61">
        <f t="shared" si="4"/>
        <v>0</v>
      </c>
      <c r="O53" s="62"/>
      <c r="P53" s="43"/>
    </row>
    <row r="54" spans="1:16" s="9" customFormat="1" ht="235.5" customHeight="1" x14ac:dyDescent="0.25">
      <c r="A54" s="10" t="s">
        <v>2</v>
      </c>
      <c r="B54" s="48" t="s">
        <v>63</v>
      </c>
      <c r="C54" s="49">
        <v>897.6</v>
      </c>
      <c r="D54" s="42">
        <v>26223.8</v>
      </c>
      <c r="E54" s="42">
        <v>3230.3</v>
      </c>
      <c r="F54" s="42">
        <v>0</v>
      </c>
      <c r="G54" s="42">
        <v>897.6</v>
      </c>
      <c r="H54" s="42">
        <v>26223.8</v>
      </c>
      <c r="I54" s="42">
        <f>M54</f>
        <v>3230.3</v>
      </c>
      <c r="J54" s="42">
        <v>0</v>
      </c>
      <c r="K54" s="42">
        <v>897.6</v>
      </c>
      <c r="L54" s="42">
        <v>26223.8</v>
      </c>
      <c r="M54" s="42">
        <v>3230.3</v>
      </c>
      <c r="N54" s="42">
        <v>0</v>
      </c>
      <c r="O54" s="40" t="s">
        <v>626</v>
      </c>
      <c r="P54" s="43" t="s">
        <v>675</v>
      </c>
    </row>
    <row r="55" spans="1:16" s="9" customFormat="1" ht="32.25" customHeight="1" x14ac:dyDescent="0.25">
      <c r="A55" s="7" t="s">
        <v>8</v>
      </c>
      <c r="B55" s="37" t="s">
        <v>32</v>
      </c>
      <c r="C55" s="38">
        <f>SUM(C56:C64)</f>
        <v>0</v>
      </c>
      <c r="D55" s="61">
        <f>SUM(D56+D57+D58+D59+D60+D63+D64)</f>
        <v>237042.8</v>
      </c>
      <c r="E55" s="61">
        <f>SUM(E56+E57+E58+E59+E60+E63+E64)</f>
        <v>23955.599999999999</v>
      </c>
      <c r="F55" s="38">
        <f t="shared" ref="F55:N55" si="5">SUM(F56+F57+F58+F59+F60+F63+F64)</f>
        <v>0</v>
      </c>
      <c r="G55" s="38">
        <f t="shared" si="5"/>
        <v>0</v>
      </c>
      <c r="H55" s="38">
        <f t="shared" si="5"/>
        <v>214449.5</v>
      </c>
      <c r="I55" s="38">
        <f t="shared" si="5"/>
        <v>23128</v>
      </c>
      <c r="J55" s="38">
        <f t="shared" si="5"/>
        <v>0</v>
      </c>
      <c r="K55" s="38">
        <f t="shared" si="5"/>
        <v>0</v>
      </c>
      <c r="L55" s="38">
        <f t="shared" si="5"/>
        <v>214081.7</v>
      </c>
      <c r="M55" s="38">
        <f t="shared" si="5"/>
        <v>23128</v>
      </c>
      <c r="N55" s="38">
        <f t="shared" si="5"/>
        <v>0</v>
      </c>
      <c r="O55" s="40"/>
      <c r="P55" s="43"/>
    </row>
    <row r="56" spans="1:16" s="9" customFormat="1" ht="64.5" customHeight="1" x14ac:dyDescent="0.25">
      <c r="A56" s="10" t="s">
        <v>9</v>
      </c>
      <c r="B56" s="48" t="s">
        <v>70</v>
      </c>
      <c r="C56" s="49">
        <v>0</v>
      </c>
      <c r="D56" s="42">
        <v>1080</v>
      </c>
      <c r="E56" s="42">
        <v>0</v>
      </c>
      <c r="F56" s="42">
        <v>0</v>
      </c>
      <c r="G56" s="42">
        <v>0</v>
      </c>
      <c r="H56" s="42">
        <v>1080</v>
      </c>
      <c r="I56" s="42">
        <v>0</v>
      </c>
      <c r="J56" s="42">
        <v>0</v>
      </c>
      <c r="K56" s="42">
        <v>0</v>
      </c>
      <c r="L56" s="42">
        <v>1080</v>
      </c>
      <c r="M56" s="42">
        <v>0</v>
      </c>
      <c r="N56" s="42">
        <v>0</v>
      </c>
      <c r="O56" s="44" t="s">
        <v>502</v>
      </c>
      <c r="P56" s="43" t="s">
        <v>675</v>
      </c>
    </row>
    <row r="57" spans="1:16" s="9" customFormat="1" ht="54" customHeight="1" x14ac:dyDescent="0.25">
      <c r="A57" s="10" t="s">
        <v>10</v>
      </c>
      <c r="B57" s="48" t="s">
        <v>71</v>
      </c>
      <c r="C57" s="49">
        <v>0</v>
      </c>
      <c r="D57" s="42">
        <v>2080</v>
      </c>
      <c r="E57" s="42">
        <v>0</v>
      </c>
      <c r="F57" s="42">
        <v>0</v>
      </c>
      <c r="G57" s="42">
        <v>0</v>
      </c>
      <c r="H57" s="42">
        <v>2080</v>
      </c>
      <c r="I57" s="42">
        <v>0</v>
      </c>
      <c r="J57" s="42">
        <v>0</v>
      </c>
      <c r="K57" s="42">
        <v>0</v>
      </c>
      <c r="L57" s="42">
        <v>2080</v>
      </c>
      <c r="M57" s="42">
        <v>0</v>
      </c>
      <c r="N57" s="42">
        <v>0</v>
      </c>
      <c r="O57" s="50" t="s">
        <v>557</v>
      </c>
      <c r="P57" s="43" t="s">
        <v>675</v>
      </c>
    </row>
    <row r="58" spans="1:16" s="9" customFormat="1" ht="25.5" customHeight="1" x14ac:dyDescent="0.25">
      <c r="A58" s="10" t="s">
        <v>67</v>
      </c>
      <c r="B58" s="48" t="s">
        <v>482</v>
      </c>
      <c r="C58" s="49">
        <v>0</v>
      </c>
      <c r="D58" s="42">
        <v>11500</v>
      </c>
      <c r="E58" s="42">
        <v>0</v>
      </c>
      <c r="F58" s="42">
        <v>0</v>
      </c>
      <c r="G58" s="42">
        <v>0</v>
      </c>
      <c r="H58" s="42">
        <v>11500</v>
      </c>
      <c r="I58" s="42">
        <v>0</v>
      </c>
      <c r="J58" s="42">
        <v>0</v>
      </c>
      <c r="K58" s="42">
        <v>0</v>
      </c>
      <c r="L58" s="42">
        <v>11132.2</v>
      </c>
      <c r="M58" s="42">
        <v>0</v>
      </c>
      <c r="N58" s="42">
        <v>0</v>
      </c>
      <c r="O58" s="56" t="s">
        <v>578</v>
      </c>
      <c r="P58" s="43" t="s">
        <v>675</v>
      </c>
    </row>
    <row r="59" spans="1:16" s="9" customFormat="1" ht="34.5" customHeight="1" x14ac:dyDescent="0.25">
      <c r="A59" s="10" t="s">
        <v>68</v>
      </c>
      <c r="B59" s="48" t="s">
        <v>467</v>
      </c>
      <c r="C59" s="49">
        <v>0</v>
      </c>
      <c r="D59" s="42">
        <v>208266.8</v>
      </c>
      <c r="E59" s="42">
        <v>23955.599999999999</v>
      </c>
      <c r="F59" s="42">
        <v>0</v>
      </c>
      <c r="G59" s="42">
        <v>0</v>
      </c>
      <c r="H59" s="42">
        <v>186008.1</v>
      </c>
      <c r="I59" s="42">
        <v>21747.8</v>
      </c>
      <c r="J59" s="42">
        <v>0</v>
      </c>
      <c r="K59" s="42">
        <v>0</v>
      </c>
      <c r="L59" s="42">
        <v>186008.1</v>
      </c>
      <c r="M59" s="42">
        <v>21747.8</v>
      </c>
      <c r="N59" s="42">
        <v>0</v>
      </c>
      <c r="O59" s="40" t="s">
        <v>531</v>
      </c>
      <c r="P59" s="43" t="s">
        <v>675</v>
      </c>
    </row>
    <row r="60" spans="1:16" s="9" customFormat="1" ht="45" x14ac:dyDescent="0.25">
      <c r="A60" s="10" t="s">
        <v>68</v>
      </c>
      <c r="B60" s="48" t="s">
        <v>484</v>
      </c>
      <c r="C60" s="49">
        <v>0</v>
      </c>
      <c r="D60" s="42">
        <f>D61+D62</f>
        <v>12436</v>
      </c>
      <c r="E60" s="42">
        <v>0</v>
      </c>
      <c r="F60" s="42">
        <v>0</v>
      </c>
      <c r="G60" s="42">
        <f t="shared" ref="G60:K60" si="6">G61+G62</f>
        <v>0</v>
      </c>
      <c r="H60" s="42">
        <f t="shared" si="6"/>
        <v>12421.4</v>
      </c>
      <c r="I60" s="42">
        <v>1380.2</v>
      </c>
      <c r="J60" s="42">
        <f t="shared" si="6"/>
        <v>0</v>
      </c>
      <c r="K60" s="42">
        <f t="shared" si="6"/>
        <v>0</v>
      </c>
      <c r="L60" s="42">
        <f t="shared" ref="L60" si="7">L61+L62</f>
        <v>12421.4</v>
      </c>
      <c r="M60" s="42">
        <v>1380.2</v>
      </c>
      <c r="N60" s="42">
        <v>0</v>
      </c>
      <c r="O60" s="40"/>
      <c r="P60" s="43" t="s">
        <v>676</v>
      </c>
    </row>
    <row r="61" spans="1:16" s="9" customFormat="1" ht="0.75" customHeight="1" x14ac:dyDescent="0.25">
      <c r="A61" s="10"/>
      <c r="B61" s="48"/>
      <c r="C61" s="49"/>
      <c r="D61" s="42">
        <v>0</v>
      </c>
      <c r="E61" s="42"/>
      <c r="F61" s="42">
        <v>0</v>
      </c>
      <c r="G61" s="42">
        <v>0</v>
      </c>
      <c r="H61" s="42">
        <v>0</v>
      </c>
      <c r="I61" s="42">
        <v>0</v>
      </c>
      <c r="J61" s="42">
        <v>0</v>
      </c>
      <c r="K61" s="42">
        <v>0</v>
      </c>
      <c r="L61" s="42">
        <v>0</v>
      </c>
      <c r="M61" s="42">
        <v>0</v>
      </c>
      <c r="N61" s="42">
        <v>0</v>
      </c>
      <c r="O61" s="40"/>
      <c r="P61" s="40"/>
    </row>
    <row r="62" spans="1:16" s="9" customFormat="1" ht="45" x14ac:dyDescent="0.25">
      <c r="A62" s="10"/>
      <c r="B62" s="48" t="s">
        <v>477</v>
      </c>
      <c r="C62" s="49"/>
      <c r="D62" s="42">
        <v>12436</v>
      </c>
      <c r="E62" s="42"/>
      <c r="F62" s="42">
        <v>0</v>
      </c>
      <c r="G62" s="42">
        <v>0</v>
      </c>
      <c r="H62" s="42">
        <v>12421.4</v>
      </c>
      <c r="I62" s="42">
        <v>1380.2</v>
      </c>
      <c r="J62" s="42">
        <v>0</v>
      </c>
      <c r="K62" s="42">
        <v>0</v>
      </c>
      <c r="L62" s="42">
        <v>12421.4</v>
      </c>
      <c r="M62" s="42">
        <v>1380.2</v>
      </c>
      <c r="N62" s="42">
        <v>0</v>
      </c>
      <c r="O62" s="40"/>
      <c r="P62" s="43" t="s">
        <v>676</v>
      </c>
    </row>
    <row r="63" spans="1:16" s="9" customFormat="1" ht="25.5" x14ac:dyDescent="0.25">
      <c r="A63" s="10" t="s">
        <v>72</v>
      </c>
      <c r="B63" s="48" t="s">
        <v>69</v>
      </c>
      <c r="C63" s="49">
        <v>0</v>
      </c>
      <c r="D63" s="42">
        <v>200</v>
      </c>
      <c r="E63" s="42">
        <v>0</v>
      </c>
      <c r="F63" s="42">
        <v>0</v>
      </c>
      <c r="G63" s="42">
        <v>0</v>
      </c>
      <c r="H63" s="42">
        <v>200</v>
      </c>
      <c r="I63" s="42">
        <v>0</v>
      </c>
      <c r="J63" s="42">
        <v>0</v>
      </c>
      <c r="K63" s="42">
        <v>0</v>
      </c>
      <c r="L63" s="42">
        <v>200</v>
      </c>
      <c r="M63" s="42">
        <v>0</v>
      </c>
      <c r="N63" s="42">
        <v>0</v>
      </c>
      <c r="O63" s="40"/>
      <c r="P63" s="43" t="s">
        <v>675</v>
      </c>
    </row>
    <row r="64" spans="1:16" s="9" customFormat="1" ht="134.25" customHeight="1" x14ac:dyDescent="0.25">
      <c r="A64" s="10" t="s">
        <v>483</v>
      </c>
      <c r="B64" s="48" t="s">
        <v>73</v>
      </c>
      <c r="C64" s="49">
        <v>0</v>
      </c>
      <c r="D64" s="42">
        <v>1480</v>
      </c>
      <c r="E64" s="42">
        <v>0</v>
      </c>
      <c r="F64" s="42">
        <v>0</v>
      </c>
      <c r="G64" s="42">
        <v>0</v>
      </c>
      <c r="H64" s="42">
        <v>1160</v>
      </c>
      <c r="I64" s="42">
        <v>0</v>
      </c>
      <c r="J64" s="42">
        <v>0</v>
      </c>
      <c r="K64" s="42">
        <v>0</v>
      </c>
      <c r="L64" s="42">
        <v>1160</v>
      </c>
      <c r="M64" s="42">
        <v>0</v>
      </c>
      <c r="N64" s="42">
        <v>0</v>
      </c>
      <c r="O64" s="49" t="s">
        <v>536</v>
      </c>
      <c r="P64" s="43" t="s">
        <v>677</v>
      </c>
    </row>
    <row r="65" spans="1:16" s="9" customFormat="1" ht="27" customHeight="1" x14ac:dyDescent="0.25">
      <c r="A65" s="7" t="s">
        <v>12</v>
      </c>
      <c r="B65" s="37" t="s">
        <v>33</v>
      </c>
      <c r="C65" s="61">
        <f>SUM(C66:C67)</f>
        <v>39093.1</v>
      </c>
      <c r="D65" s="61">
        <f t="shared" ref="D65:N65" si="8">SUM(D66:D67)</f>
        <v>19254.900000000001</v>
      </c>
      <c r="E65" s="61">
        <f t="shared" si="8"/>
        <v>6815.8</v>
      </c>
      <c r="F65" s="61">
        <f t="shared" si="8"/>
        <v>0</v>
      </c>
      <c r="G65" s="61">
        <f t="shared" si="8"/>
        <v>39093.1</v>
      </c>
      <c r="H65" s="61">
        <f t="shared" si="8"/>
        <v>19254.8</v>
      </c>
      <c r="I65" s="61">
        <f t="shared" si="8"/>
        <v>6815.8</v>
      </c>
      <c r="J65" s="61">
        <f t="shared" si="8"/>
        <v>0</v>
      </c>
      <c r="K65" s="61">
        <f t="shared" si="8"/>
        <v>39093.1</v>
      </c>
      <c r="L65" s="61">
        <f t="shared" si="8"/>
        <v>19254.8</v>
      </c>
      <c r="M65" s="61">
        <f t="shared" si="8"/>
        <v>6815.8</v>
      </c>
      <c r="N65" s="61">
        <f t="shared" si="8"/>
        <v>0</v>
      </c>
      <c r="O65" s="62"/>
      <c r="P65" s="43"/>
    </row>
    <row r="66" spans="1:16" s="9" customFormat="1" ht="89.25" customHeight="1" x14ac:dyDescent="0.25">
      <c r="A66" s="10" t="s">
        <v>11</v>
      </c>
      <c r="B66" s="48" t="s">
        <v>440</v>
      </c>
      <c r="C66" s="63">
        <v>39093.1</v>
      </c>
      <c r="D66" s="63">
        <v>19254.900000000001</v>
      </c>
      <c r="E66" s="63">
        <v>6815.8</v>
      </c>
      <c r="F66" s="63">
        <v>0</v>
      </c>
      <c r="G66" s="63">
        <v>39093.1</v>
      </c>
      <c r="H66" s="63">
        <v>19254.8</v>
      </c>
      <c r="I66" s="42">
        <f>M66</f>
        <v>6815.8</v>
      </c>
      <c r="J66" s="63">
        <v>0</v>
      </c>
      <c r="K66" s="63">
        <v>39093.1</v>
      </c>
      <c r="L66" s="63">
        <v>19254.8</v>
      </c>
      <c r="M66" s="63">
        <v>6815.8</v>
      </c>
      <c r="N66" s="63">
        <v>0</v>
      </c>
      <c r="O66" s="40" t="s">
        <v>640</v>
      </c>
      <c r="P66" s="43" t="s">
        <v>678</v>
      </c>
    </row>
    <row r="67" spans="1:16" s="9" customFormat="1" ht="66.75" customHeight="1" x14ac:dyDescent="0.25">
      <c r="A67" s="10" t="s">
        <v>11</v>
      </c>
      <c r="B67" s="48"/>
      <c r="C67" s="49"/>
      <c r="D67" s="63"/>
      <c r="E67" s="63"/>
      <c r="F67" s="63"/>
      <c r="G67" s="63"/>
      <c r="H67" s="63"/>
      <c r="I67" s="63"/>
      <c r="J67" s="63"/>
      <c r="K67" s="63"/>
      <c r="L67" s="63"/>
      <c r="M67" s="63"/>
      <c r="N67" s="63"/>
      <c r="O67" s="40"/>
      <c r="P67" s="40"/>
    </row>
    <row r="68" spans="1:16" s="9" customFormat="1" ht="42" customHeight="1" x14ac:dyDescent="0.25">
      <c r="A68" s="7" t="s">
        <v>13</v>
      </c>
      <c r="B68" s="64" t="s">
        <v>34</v>
      </c>
      <c r="C68" s="38">
        <f>SUM(C69:C70)</f>
        <v>20934.2</v>
      </c>
      <c r="D68" s="38">
        <f t="shared" ref="D68:N68" si="9">SUM(D69:D70)</f>
        <v>10311</v>
      </c>
      <c r="E68" s="38">
        <f t="shared" si="9"/>
        <v>0</v>
      </c>
      <c r="F68" s="38">
        <f t="shared" si="9"/>
        <v>0</v>
      </c>
      <c r="G68" s="38">
        <f t="shared" si="9"/>
        <v>20934.2</v>
      </c>
      <c r="H68" s="38">
        <f t="shared" si="9"/>
        <v>10311</v>
      </c>
      <c r="I68" s="38">
        <f t="shared" si="9"/>
        <v>0</v>
      </c>
      <c r="J68" s="38">
        <f t="shared" si="9"/>
        <v>0</v>
      </c>
      <c r="K68" s="38">
        <f t="shared" si="9"/>
        <v>20934.2</v>
      </c>
      <c r="L68" s="38">
        <f t="shared" si="9"/>
        <v>10311</v>
      </c>
      <c r="M68" s="38">
        <f t="shared" si="9"/>
        <v>0</v>
      </c>
      <c r="N68" s="38">
        <f t="shared" si="9"/>
        <v>0</v>
      </c>
      <c r="O68" s="40"/>
      <c r="P68" s="43"/>
    </row>
    <row r="69" spans="1:16" s="9" customFormat="1" ht="61.5" customHeight="1" x14ac:dyDescent="0.25">
      <c r="A69" s="10" t="s">
        <v>14</v>
      </c>
      <c r="B69" s="48" t="s">
        <v>441</v>
      </c>
      <c r="C69" s="42">
        <v>13987.5</v>
      </c>
      <c r="D69" s="42">
        <v>6889.4</v>
      </c>
      <c r="E69" s="42">
        <v>0</v>
      </c>
      <c r="F69" s="42">
        <v>0</v>
      </c>
      <c r="G69" s="42">
        <v>13987.5</v>
      </c>
      <c r="H69" s="42">
        <v>6889.4</v>
      </c>
      <c r="I69" s="42">
        <f>M69</f>
        <v>0</v>
      </c>
      <c r="J69" s="42">
        <v>0</v>
      </c>
      <c r="K69" s="42">
        <v>13987.5</v>
      </c>
      <c r="L69" s="42">
        <v>6889.4</v>
      </c>
      <c r="M69" s="42">
        <v>0</v>
      </c>
      <c r="N69" s="42">
        <v>0</v>
      </c>
      <c r="O69" s="40" t="s">
        <v>613</v>
      </c>
      <c r="P69" s="43" t="s">
        <v>675</v>
      </c>
    </row>
    <row r="70" spans="1:16" s="9" customFormat="1" ht="100.5" customHeight="1" x14ac:dyDescent="0.25">
      <c r="A70" s="10" t="s">
        <v>64</v>
      </c>
      <c r="B70" s="48" t="s">
        <v>65</v>
      </c>
      <c r="C70" s="42">
        <v>6946.7</v>
      </c>
      <c r="D70" s="42">
        <v>3421.6</v>
      </c>
      <c r="E70" s="42">
        <v>0</v>
      </c>
      <c r="F70" s="42">
        <v>0</v>
      </c>
      <c r="G70" s="42">
        <v>6946.7</v>
      </c>
      <c r="H70" s="42">
        <v>3421.6</v>
      </c>
      <c r="I70" s="42">
        <v>0</v>
      </c>
      <c r="J70" s="42">
        <v>0</v>
      </c>
      <c r="K70" s="42">
        <v>6946.7</v>
      </c>
      <c r="L70" s="42">
        <v>3421.6</v>
      </c>
      <c r="M70" s="42">
        <v>0</v>
      </c>
      <c r="N70" s="42">
        <v>0</v>
      </c>
      <c r="O70" s="40" t="s">
        <v>614</v>
      </c>
      <c r="P70" s="43" t="s">
        <v>675</v>
      </c>
    </row>
    <row r="71" spans="1:16" s="9" customFormat="1" ht="25.5" x14ac:dyDescent="0.25">
      <c r="A71" s="7" t="s">
        <v>15</v>
      </c>
      <c r="B71" s="37" t="s">
        <v>35</v>
      </c>
      <c r="C71" s="38">
        <f>SUM(C72:C91)</f>
        <v>0</v>
      </c>
      <c r="D71" s="38">
        <f>SUM(D72:D91)</f>
        <v>501247</v>
      </c>
      <c r="E71" s="38">
        <f t="shared" ref="E71:N71" si="10">SUM(E72:E91)</f>
        <v>0</v>
      </c>
      <c r="F71" s="38">
        <f t="shared" si="10"/>
        <v>0</v>
      </c>
      <c r="G71" s="38">
        <f t="shared" si="10"/>
        <v>0</v>
      </c>
      <c r="H71" s="38">
        <f t="shared" si="10"/>
        <v>403368.2</v>
      </c>
      <c r="I71" s="38">
        <f t="shared" si="10"/>
        <v>0</v>
      </c>
      <c r="J71" s="38">
        <f t="shared" si="10"/>
        <v>0</v>
      </c>
      <c r="K71" s="38">
        <f t="shared" si="10"/>
        <v>0</v>
      </c>
      <c r="L71" s="38">
        <f t="shared" si="10"/>
        <v>399834.2</v>
      </c>
      <c r="M71" s="38">
        <f t="shared" si="10"/>
        <v>0</v>
      </c>
      <c r="N71" s="38">
        <f t="shared" si="10"/>
        <v>0</v>
      </c>
      <c r="O71" s="40"/>
      <c r="P71" s="43"/>
    </row>
    <row r="72" spans="1:16" s="9" customFormat="1" ht="77.25" customHeight="1" x14ac:dyDescent="0.25">
      <c r="A72" s="10" t="s">
        <v>361</v>
      </c>
      <c r="B72" s="48" t="s">
        <v>360</v>
      </c>
      <c r="C72" s="49">
        <v>0</v>
      </c>
      <c r="D72" s="42">
        <v>19440</v>
      </c>
      <c r="E72" s="42">
        <v>0</v>
      </c>
      <c r="F72" s="42">
        <v>0</v>
      </c>
      <c r="G72" s="42">
        <v>0</v>
      </c>
      <c r="H72" s="42">
        <v>19440</v>
      </c>
      <c r="I72" s="42">
        <v>0</v>
      </c>
      <c r="J72" s="42">
        <v>0</v>
      </c>
      <c r="K72" s="42">
        <v>0</v>
      </c>
      <c r="L72" s="42">
        <v>19440</v>
      </c>
      <c r="M72" s="42">
        <v>0</v>
      </c>
      <c r="N72" s="42">
        <v>0</v>
      </c>
      <c r="O72" s="48" t="s">
        <v>615</v>
      </c>
      <c r="P72" s="43" t="s">
        <v>675</v>
      </c>
    </row>
    <row r="73" spans="1:16" s="9" customFormat="1" ht="87" customHeight="1" x14ac:dyDescent="0.25">
      <c r="A73" s="10" t="s">
        <v>362</v>
      </c>
      <c r="B73" s="48" t="s">
        <v>102</v>
      </c>
      <c r="C73" s="49">
        <v>0</v>
      </c>
      <c r="D73" s="42">
        <v>1123.2</v>
      </c>
      <c r="E73" s="42">
        <v>0</v>
      </c>
      <c r="F73" s="42">
        <v>0</v>
      </c>
      <c r="G73" s="42">
        <v>0</v>
      </c>
      <c r="H73" s="42">
        <v>792</v>
      </c>
      <c r="I73" s="42">
        <v>0</v>
      </c>
      <c r="J73" s="42">
        <v>0</v>
      </c>
      <c r="K73" s="42">
        <v>0</v>
      </c>
      <c r="L73" s="42">
        <v>792</v>
      </c>
      <c r="M73" s="42">
        <v>0</v>
      </c>
      <c r="N73" s="42">
        <v>0</v>
      </c>
      <c r="O73" s="40"/>
      <c r="P73" s="43" t="s">
        <v>677</v>
      </c>
    </row>
    <row r="74" spans="1:16" s="9" customFormat="1" ht="89.25" x14ac:dyDescent="0.25">
      <c r="A74" s="10" t="s">
        <v>363</v>
      </c>
      <c r="B74" s="48" t="s">
        <v>442</v>
      </c>
      <c r="C74" s="49">
        <v>0</v>
      </c>
      <c r="D74" s="42">
        <v>5352.4</v>
      </c>
      <c r="E74" s="42">
        <v>0</v>
      </c>
      <c r="F74" s="42">
        <v>0</v>
      </c>
      <c r="G74" s="42">
        <v>0</v>
      </c>
      <c r="H74" s="42">
        <v>4824</v>
      </c>
      <c r="I74" s="42">
        <v>0</v>
      </c>
      <c r="J74" s="42">
        <v>0</v>
      </c>
      <c r="K74" s="42">
        <v>0</v>
      </c>
      <c r="L74" s="42">
        <v>4824</v>
      </c>
      <c r="M74" s="42">
        <v>0</v>
      </c>
      <c r="N74" s="42">
        <v>0</v>
      </c>
      <c r="O74" s="40" t="s">
        <v>616</v>
      </c>
      <c r="P74" s="43" t="s">
        <v>677</v>
      </c>
    </row>
    <row r="75" spans="1:16" s="9" customFormat="1" ht="75" customHeight="1" x14ac:dyDescent="0.25">
      <c r="A75" s="99" t="s">
        <v>364</v>
      </c>
      <c r="B75" s="101" t="s">
        <v>366</v>
      </c>
      <c r="C75" s="49">
        <v>0</v>
      </c>
      <c r="D75" s="42">
        <v>2870.4</v>
      </c>
      <c r="E75" s="42">
        <v>0</v>
      </c>
      <c r="F75" s="42">
        <v>0</v>
      </c>
      <c r="G75" s="42">
        <v>0</v>
      </c>
      <c r="H75" s="42">
        <v>1960</v>
      </c>
      <c r="I75" s="42">
        <v>0</v>
      </c>
      <c r="J75" s="42">
        <v>0</v>
      </c>
      <c r="K75" s="42">
        <v>0</v>
      </c>
      <c r="L75" s="42">
        <v>1960</v>
      </c>
      <c r="M75" s="42">
        <v>0</v>
      </c>
      <c r="N75" s="42">
        <v>0</v>
      </c>
      <c r="O75" s="40" t="s">
        <v>617</v>
      </c>
      <c r="P75" s="43" t="s">
        <v>677</v>
      </c>
    </row>
    <row r="76" spans="1:16" s="9" customFormat="1" ht="102.75" customHeight="1" x14ac:dyDescent="0.25">
      <c r="A76" s="100"/>
      <c r="B76" s="102"/>
      <c r="C76" s="42">
        <v>0</v>
      </c>
      <c r="D76" s="42">
        <v>720</v>
      </c>
      <c r="E76" s="42">
        <v>0</v>
      </c>
      <c r="F76" s="42">
        <v>0</v>
      </c>
      <c r="G76" s="42">
        <v>0</v>
      </c>
      <c r="H76" s="42">
        <v>720</v>
      </c>
      <c r="I76" s="42">
        <v>0</v>
      </c>
      <c r="J76" s="42">
        <v>0</v>
      </c>
      <c r="K76" s="42">
        <v>0</v>
      </c>
      <c r="L76" s="42">
        <v>570</v>
      </c>
      <c r="M76" s="42">
        <v>0</v>
      </c>
      <c r="N76" s="42">
        <v>0</v>
      </c>
      <c r="O76" s="40" t="s">
        <v>618</v>
      </c>
      <c r="P76" s="43" t="s">
        <v>680</v>
      </c>
    </row>
    <row r="77" spans="1:16" s="9" customFormat="1" ht="60" x14ac:dyDescent="0.25">
      <c r="A77" s="99" t="s">
        <v>365</v>
      </c>
      <c r="B77" s="101" t="s">
        <v>103</v>
      </c>
      <c r="C77" s="49">
        <v>0</v>
      </c>
      <c r="D77" s="42">
        <v>3300</v>
      </c>
      <c r="E77" s="42">
        <v>0</v>
      </c>
      <c r="F77" s="42">
        <v>0</v>
      </c>
      <c r="G77" s="42">
        <v>0</v>
      </c>
      <c r="H77" s="42">
        <v>2643</v>
      </c>
      <c r="I77" s="42">
        <v>0</v>
      </c>
      <c r="J77" s="42">
        <v>0</v>
      </c>
      <c r="K77" s="42">
        <v>0</v>
      </c>
      <c r="L77" s="42">
        <v>2643</v>
      </c>
      <c r="M77" s="42">
        <v>0</v>
      </c>
      <c r="N77" s="42">
        <v>0</v>
      </c>
      <c r="O77" s="40" t="s">
        <v>618</v>
      </c>
      <c r="P77" s="43" t="s">
        <v>689</v>
      </c>
    </row>
    <row r="78" spans="1:16" s="9" customFormat="1" x14ac:dyDescent="0.25">
      <c r="A78" s="109"/>
      <c r="B78" s="110"/>
      <c r="C78" s="49">
        <v>0</v>
      </c>
      <c r="D78" s="42">
        <v>63</v>
      </c>
      <c r="E78" s="42">
        <v>0</v>
      </c>
      <c r="F78" s="42">
        <v>0</v>
      </c>
      <c r="G78" s="49">
        <v>0</v>
      </c>
      <c r="H78" s="42">
        <v>63</v>
      </c>
      <c r="I78" s="42">
        <v>0</v>
      </c>
      <c r="J78" s="42">
        <v>0</v>
      </c>
      <c r="K78" s="49">
        <v>0</v>
      </c>
      <c r="L78" s="42">
        <v>63</v>
      </c>
      <c r="M78" s="42">
        <v>0</v>
      </c>
      <c r="N78" s="42">
        <v>0</v>
      </c>
      <c r="O78" s="44" t="s">
        <v>670</v>
      </c>
      <c r="P78" s="43" t="s">
        <v>675</v>
      </c>
    </row>
    <row r="79" spans="1:16" s="9" customFormat="1" ht="52.5" customHeight="1" x14ac:dyDescent="0.25">
      <c r="A79" s="100"/>
      <c r="B79" s="102"/>
      <c r="C79" s="42">
        <v>0</v>
      </c>
      <c r="D79" s="42">
        <v>792</v>
      </c>
      <c r="E79" s="42">
        <v>0</v>
      </c>
      <c r="F79" s="42">
        <v>0</v>
      </c>
      <c r="G79" s="42">
        <v>0</v>
      </c>
      <c r="H79" s="42">
        <v>792</v>
      </c>
      <c r="I79" s="42">
        <v>0</v>
      </c>
      <c r="J79" s="42">
        <v>0</v>
      </c>
      <c r="K79" s="42">
        <v>0</v>
      </c>
      <c r="L79" s="42">
        <v>453</v>
      </c>
      <c r="M79" s="42">
        <v>0</v>
      </c>
      <c r="N79" s="42">
        <v>0</v>
      </c>
      <c r="O79" s="44"/>
      <c r="P79" s="43" t="s">
        <v>689</v>
      </c>
    </row>
    <row r="80" spans="1:16" s="9" customFormat="1" ht="76.5" x14ac:dyDescent="0.25">
      <c r="A80" s="10" t="s">
        <v>367</v>
      </c>
      <c r="B80" s="48" t="s">
        <v>368</v>
      </c>
      <c r="C80" s="49">
        <v>0</v>
      </c>
      <c r="D80" s="42">
        <v>18554.099999999999</v>
      </c>
      <c r="E80" s="42">
        <v>0</v>
      </c>
      <c r="F80" s="42">
        <v>0</v>
      </c>
      <c r="G80" s="42">
        <v>0</v>
      </c>
      <c r="H80" s="42">
        <v>18455.900000000001</v>
      </c>
      <c r="I80" s="42">
        <v>0</v>
      </c>
      <c r="J80" s="42">
        <v>0</v>
      </c>
      <c r="K80" s="42">
        <v>0</v>
      </c>
      <c r="L80" s="42">
        <v>17522.2</v>
      </c>
      <c r="M80" s="42">
        <v>0</v>
      </c>
      <c r="N80" s="42">
        <v>0</v>
      </c>
      <c r="O80" s="44" t="s">
        <v>619</v>
      </c>
      <c r="P80" s="43" t="s">
        <v>678</v>
      </c>
    </row>
    <row r="81" spans="1:16" s="9" customFormat="1" ht="63.75" x14ac:dyDescent="0.25">
      <c r="A81" s="10" t="s">
        <v>371</v>
      </c>
      <c r="B81" s="48" t="s">
        <v>369</v>
      </c>
      <c r="C81" s="49">
        <v>0</v>
      </c>
      <c r="D81" s="42">
        <v>1534.6</v>
      </c>
      <c r="E81" s="42">
        <v>0</v>
      </c>
      <c r="F81" s="42">
        <v>0</v>
      </c>
      <c r="G81" s="42">
        <v>0</v>
      </c>
      <c r="H81" s="42">
        <v>1534.6</v>
      </c>
      <c r="I81" s="42">
        <v>0</v>
      </c>
      <c r="J81" s="42">
        <v>0</v>
      </c>
      <c r="K81" s="42">
        <v>0</v>
      </c>
      <c r="L81" s="42">
        <v>1534.6</v>
      </c>
      <c r="M81" s="42">
        <v>0</v>
      </c>
      <c r="N81" s="42">
        <v>0</v>
      </c>
      <c r="O81" s="44" t="s">
        <v>558</v>
      </c>
      <c r="P81" s="43" t="s">
        <v>675</v>
      </c>
    </row>
    <row r="82" spans="1:16" s="9" customFormat="1" ht="51" x14ac:dyDescent="0.25">
      <c r="A82" s="10" t="s">
        <v>372</v>
      </c>
      <c r="B82" s="48" t="s">
        <v>370</v>
      </c>
      <c r="C82" s="49">
        <v>0</v>
      </c>
      <c r="D82" s="42">
        <v>624</v>
      </c>
      <c r="E82" s="42">
        <v>0</v>
      </c>
      <c r="F82" s="42">
        <v>0</v>
      </c>
      <c r="G82" s="42">
        <v>0</v>
      </c>
      <c r="H82" s="42">
        <v>624</v>
      </c>
      <c r="I82" s="42">
        <v>0</v>
      </c>
      <c r="J82" s="42">
        <v>0</v>
      </c>
      <c r="K82" s="42">
        <v>0</v>
      </c>
      <c r="L82" s="42">
        <v>601.79999999999995</v>
      </c>
      <c r="M82" s="42">
        <v>0</v>
      </c>
      <c r="N82" s="42">
        <v>0</v>
      </c>
      <c r="O82" s="44" t="s">
        <v>620</v>
      </c>
      <c r="P82" s="43" t="s">
        <v>678</v>
      </c>
    </row>
    <row r="83" spans="1:16" s="9" customFormat="1" hidden="1" x14ac:dyDescent="0.25">
      <c r="A83" s="10" t="s">
        <v>374</v>
      </c>
      <c r="B83" s="48"/>
      <c r="C83" s="49"/>
      <c r="D83" s="42"/>
      <c r="E83" s="42"/>
      <c r="F83" s="42"/>
      <c r="G83" s="42"/>
      <c r="H83" s="42"/>
      <c r="I83" s="42"/>
      <c r="J83" s="42"/>
      <c r="K83" s="42"/>
      <c r="L83" s="42"/>
      <c r="M83" s="42"/>
      <c r="N83" s="42"/>
      <c r="O83" s="44"/>
      <c r="P83" s="44"/>
    </row>
    <row r="84" spans="1:16" s="9" customFormat="1" ht="89.25" x14ac:dyDescent="0.25">
      <c r="A84" s="10" t="s">
        <v>375</v>
      </c>
      <c r="B84" s="48" t="s">
        <v>373</v>
      </c>
      <c r="C84" s="49">
        <v>0</v>
      </c>
      <c r="D84" s="42">
        <v>99383.7</v>
      </c>
      <c r="E84" s="42">
        <v>0</v>
      </c>
      <c r="F84" s="42">
        <v>0</v>
      </c>
      <c r="G84" s="42">
        <v>0</v>
      </c>
      <c r="H84" s="42">
        <v>99183.7</v>
      </c>
      <c r="I84" s="42">
        <v>0</v>
      </c>
      <c r="J84" s="42">
        <v>0</v>
      </c>
      <c r="K84" s="42">
        <v>0</v>
      </c>
      <c r="L84" s="42">
        <v>97159.9</v>
      </c>
      <c r="M84" s="42">
        <v>0</v>
      </c>
      <c r="N84" s="42">
        <v>0</v>
      </c>
      <c r="O84" s="44" t="s">
        <v>559</v>
      </c>
      <c r="P84" s="43" t="s">
        <v>678</v>
      </c>
    </row>
    <row r="85" spans="1:16" s="9" customFormat="1" ht="0.75" customHeight="1" x14ac:dyDescent="0.25">
      <c r="A85" s="10" t="s">
        <v>376</v>
      </c>
      <c r="B85" s="48"/>
      <c r="C85" s="49"/>
      <c r="D85" s="42"/>
      <c r="E85" s="42"/>
      <c r="F85" s="42"/>
      <c r="G85" s="42"/>
      <c r="H85" s="42"/>
      <c r="I85" s="42"/>
      <c r="J85" s="42"/>
      <c r="K85" s="42"/>
      <c r="L85" s="42"/>
      <c r="M85" s="42"/>
      <c r="N85" s="42"/>
      <c r="O85" s="39"/>
      <c r="P85" s="39"/>
    </row>
    <row r="86" spans="1:16" s="9" customFormat="1" ht="2.25" customHeight="1" x14ac:dyDescent="0.25">
      <c r="A86" s="10" t="s">
        <v>377</v>
      </c>
      <c r="B86" s="48"/>
      <c r="C86" s="49"/>
      <c r="D86" s="42"/>
      <c r="E86" s="42"/>
      <c r="F86" s="42"/>
      <c r="G86" s="42"/>
      <c r="H86" s="42"/>
      <c r="I86" s="42"/>
      <c r="J86" s="42"/>
      <c r="K86" s="42"/>
      <c r="L86" s="42"/>
      <c r="M86" s="42"/>
      <c r="N86" s="42"/>
      <c r="O86" s="39"/>
      <c r="P86" s="39"/>
    </row>
    <row r="87" spans="1:16" s="9" customFormat="1" ht="78.75" customHeight="1" x14ac:dyDescent="0.25">
      <c r="A87" s="10" t="s">
        <v>378</v>
      </c>
      <c r="B87" s="48" t="s">
        <v>382</v>
      </c>
      <c r="C87" s="42">
        <v>0</v>
      </c>
      <c r="D87" s="42">
        <v>312</v>
      </c>
      <c r="E87" s="42">
        <v>0</v>
      </c>
      <c r="F87" s="42">
        <v>0</v>
      </c>
      <c r="G87" s="42">
        <v>0</v>
      </c>
      <c r="H87" s="42">
        <v>312</v>
      </c>
      <c r="I87" s="42">
        <v>0</v>
      </c>
      <c r="J87" s="42">
        <v>0</v>
      </c>
      <c r="K87" s="42">
        <v>0</v>
      </c>
      <c r="L87" s="42">
        <v>246.7</v>
      </c>
      <c r="M87" s="42">
        <v>0</v>
      </c>
      <c r="N87" s="42">
        <v>0</v>
      </c>
      <c r="O87" s="40" t="s">
        <v>507</v>
      </c>
      <c r="P87" s="43" t="s">
        <v>678</v>
      </c>
    </row>
    <row r="88" spans="1:16" s="9" customFormat="1" ht="57" customHeight="1" x14ac:dyDescent="0.25">
      <c r="A88" s="10" t="s">
        <v>379</v>
      </c>
      <c r="B88" s="48" t="s">
        <v>383</v>
      </c>
      <c r="C88" s="42">
        <v>0</v>
      </c>
      <c r="D88" s="42">
        <v>2650</v>
      </c>
      <c r="E88" s="42">
        <v>0</v>
      </c>
      <c r="F88" s="42">
        <v>0</v>
      </c>
      <c r="G88" s="42">
        <v>0</v>
      </c>
      <c r="H88" s="42">
        <v>2650</v>
      </c>
      <c r="I88" s="42">
        <v>0</v>
      </c>
      <c r="J88" s="42">
        <v>0</v>
      </c>
      <c r="K88" s="42">
        <v>0</v>
      </c>
      <c r="L88" s="42">
        <v>2650</v>
      </c>
      <c r="M88" s="42">
        <v>0</v>
      </c>
      <c r="N88" s="42">
        <v>0</v>
      </c>
      <c r="O88" s="48" t="s">
        <v>622</v>
      </c>
      <c r="P88" s="43" t="s">
        <v>675</v>
      </c>
    </row>
    <row r="89" spans="1:16" s="9" customFormat="1" ht="54.75" customHeight="1" x14ac:dyDescent="0.25">
      <c r="A89" s="10" t="s">
        <v>380</v>
      </c>
      <c r="B89" s="48" t="s">
        <v>486</v>
      </c>
      <c r="C89" s="42">
        <v>0</v>
      </c>
      <c r="D89" s="42">
        <v>2381</v>
      </c>
      <c r="E89" s="42">
        <v>0</v>
      </c>
      <c r="F89" s="42">
        <v>0</v>
      </c>
      <c r="G89" s="42">
        <v>0</v>
      </c>
      <c r="H89" s="42">
        <v>540</v>
      </c>
      <c r="I89" s="42">
        <v>0</v>
      </c>
      <c r="J89" s="42">
        <v>0</v>
      </c>
      <c r="K89" s="42">
        <v>0</v>
      </c>
      <c r="L89" s="42">
        <v>540</v>
      </c>
      <c r="M89" s="42">
        <v>0</v>
      </c>
      <c r="N89" s="42">
        <v>0</v>
      </c>
      <c r="O89" s="40" t="s">
        <v>610</v>
      </c>
      <c r="P89" s="43" t="s">
        <v>675</v>
      </c>
    </row>
    <row r="90" spans="1:16" s="9" customFormat="1" ht="239.25" customHeight="1" x14ac:dyDescent="0.25">
      <c r="A90" s="10" t="s">
        <v>381</v>
      </c>
      <c r="B90" s="48" t="s">
        <v>384</v>
      </c>
      <c r="C90" s="42">
        <v>0</v>
      </c>
      <c r="D90" s="42">
        <v>288698.2</v>
      </c>
      <c r="E90" s="42">
        <v>0</v>
      </c>
      <c r="F90" s="42">
        <v>0</v>
      </c>
      <c r="G90" s="42">
        <v>0</v>
      </c>
      <c r="H90" s="42">
        <v>195385.60000000001</v>
      </c>
      <c r="I90" s="42">
        <v>0</v>
      </c>
      <c r="J90" s="42">
        <v>0</v>
      </c>
      <c r="K90" s="42">
        <v>0</v>
      </c>
      <c r="L90" s="42">
        <v>195385.60000000001</v>
      </c>
      <c r="M90" s="42">
        <v>0</v>
      </c>
      <c r="N90" s="42">
        <v>0</v>
      </c>
      <c r="O90" s="40" t="s">
        <v>611</v>
      </c>
      <c r="P90" s="43" t="s">
        <v>695</v>
      </c>
    </row>
    <row r="91" spans="1:16" s="9" customFormat="1" ht="132" customHeight="1" x14ac:dyDescent="0.25">
      <c r="A91" s="10" t="s">
        <v>485</v>
      </c>
      <c r="B91" s="48" t="s">
        <v>385</v>
      </c>
      <c r="C91" s="42">
        <v>0</v>
      </c>
      <c r="D91" s="42">
        <v>53448.4</v>
      </c>
      <c r="E91" s="42">
        <v>0</v>
      </c>
      <c r="F91" s="42">
        <v>0</v>
      </c>
      <c r="G91" s="42">
        <v>0</v>
      </c>
      <c r="H91" s="42">
        <v>53448.4</v>
      </c>
      <c r="I91" s="42">
        <v>0</v>
      </c>
      <c r="J91" s="42">
        <v>0</v>
      </c>
      <c r="K91" s="42">
        <v>0</v>
      </c>
      <c r="L91" s="42">
        <v>53448.4</v>
      </c>
      <c r="M91" s="42">
        <v>0</v>
      </c>
      <c r="N91" s="42">
        <v>0</v>
      </c>
      <c r="O91" s="40" t="s">
        <v>612</v>
      </c>
      <c r="P91" s="43" t="s">
        <v>696</v>
      </c>
    </row>
    <row r="92" spans="1:16" s="9" customFormat="1" ht="38.25" x14ac:dyDescent="0.25">
      <c r="A92" s="7" t="s">
        <v>16</v>
      </c>
      <c r="B92" s="37" t="s">
        <v>36</v>
      </c>
      <c r="C92" s="38">
        <f>C93</f>
        <v>746.2</v>
      </c>
      <c r="D92" s="38">
        <f t="shared" ref="D92:N92" si="11">D93</f>
        <v>1385.8</v>
      </c>
      <c r="E92" s="38">
        <f t="shared" si="11"/>
        <v>0</v>
      </c>
      <c r="F92" s="38">
        <f t="shared" si="11"/>
        <v>0</v>
      </c>
      <c r="G92" s="38">
        <f t="shared" si="11"/>
        <v>686.9</v>
      </c>
      <c r="H92" s="38">
        <f t="shared" si="11"/>
        <v>1275.7</v>
      </c>
      <c r="I92" s="38">
        <f t="shared" si="11"/>
        <v>0</v>
      </c>
      <c r="J92" s="38">
        <f t="shared" si="11"/>
        <v>0</v>
      </c>
      <c r="K92" s="38">
        <f t="shared" si="11"/>
        <v>686.9</v>
      </c>
      <c r="L92" s="38">
        <f t="shared" si="11"/>
        <v>1275.7</v>
      </c>
      <c r="M92" s="38">
        <f t="shared" si="11"/>
        <v>0</v>
      </c>
      <c r="N92" s="38">
        <f t="shared" si="11"/>
        <v>0</v>
      </c>
      <c r="O92" s="40"/>
      <c r="P92" s="43"/>
    </row>
    <row r="93" spans="1:16" s="9" customFormat="1" ht="80.25" customHeight="1" x14ac:dyDescent="0.25">
      <c r="A93" s="10" t="s">
        <v>359</v>
      </c>
      <c r="B93" s="48" t="s">
        <v>66</v>
      </c>
      <c r="C93" s="49">
        <v>746.2</v>
      </c>
      <c r="D93" s="42">
        <v>1385.8</v>
      </c>
      <c r="E93" s="42">
        <v>0</v>
      </c>
      <c r="F93" s="42">
        <v>0</v>
      </c>
      <c r="G93" s="42">
        <v>686.9</v>
      </c>
      <c r="H93" s="42">
        <v>1275.7</v>
      </c>
      <c r="I93" s="42">
        <v>0</v>
      </c>
      <c r="J93" s="42">
        <v>0</v>
      </c>
      <c r="K93" s="42">
        <v>686.9</v>
      </c>
      <c r="L93" s="42">
        <v>1275.7</v>
      </c>
      <c r="M93" s="42">
        <v>0</v>
      </c>
      <c r="N93" s="42">
        <v>0</v>
      </c>
      <c r="O93" s="40" t="s">
        <v>538</v>
      </c>
      <c r="P93" s="43" t="s">
        <v>675</v>
      </c>
    </row>
    <row r="94" spans="1:16" s="9" customFormat="1" ht="54" customHeight="1" x14ac:dyDescent="0.25">
      <c r="A94" s="7" t="s">
        <v>17</v>
      </c>
      <c r="B94" s="37" t="s">
        <v>37</v>
      </c>
      <c r="C94" s="38">
        <f>SUM(C95:C96)</f>
        <v>0</v>
      </c>
      <c r="D94" s="38">
        <f t="shared" ref="D94:N94" si="12">SUM(D95:D96)</f>
        <v>9808</v>
      </c>
      <c r="E94" s="38">
        <f t="shared" si="12"/>
        <v>0</v>
      </c>
      <c r="F94" s="38">
        <f t="shared" si="12"/>
        <v>0</v>
      </c>
      <c r="G94" s="38">
        <f t="shared" si="12"/>
        <v>0</v>
      </c>
      <c r="H94" s="38">
        <f t="shared" si="12"/>
        <v>9808</v>
      </c>
      <c r="I94" s="38">
        <f t="shared" si="12"/>
        <v>0</v>
      </c>
      <c r="J94" s="38">
        <f t="shared" si="12"/>
        <v>0</v>
      </c>
      <c r="K94" s="38">
        <f t="shared" si="12"/>
        <v>0</v>
      </c>
      <c r="L94" s="38">
        <f t="shared" si="12"/>
        <v>9808</v>
      </c>
      <c r="M94" s="38">
        <f t="shared" si="12"/>
        <v>0</v>
      </c>
      <c r="N94" s="38">
        <f t="shared" si="12"/>
        <v>0</v>
      </c>
      <c r="O94" s="40"/>
      <c r="P94" s="43"/>
    </row>
    <row r="95" spans="1:16" s="9" customFormat="1" ht="261.75" customHeight="1" x14ac:dyDescent="0.25">
      <c r="A95" s="10" t="s">
        <v>357</v>
      </c>
      <c r="B95" s="48" t="s">
        <v>356</v>
      </c>
      <c r="C95" s="42">
        <v>0</v>
      </c>
      <c r="D95" s="42">
        <v>9808</v>
      </c>
      <c r="E95" s="42">
        <v>0</v>
      </c>
      <c r="F95" s="42">
        <v>0</v>
      </c>
      <c r="G95" s="42">
        <v>0</v>
      </c>
      <c r="H95" s="42">
        <v>9808</v>
      </c>
      <c r="I95" s="42">
        <v>0</v>
      </c>
      <c r="J95" s="42">
        <v>0</v>
      </c>
      <c r="K95" s="42">
        <v>0</v>
      </c>
      <c r="L95" s="42">
        <v>9808</v>
      </c>
      <c r="M95" s="42">
        <v>0</v>
      </c>
      <c r="N95" s="42">
        <v>0</v>
      </c>
      <c r="O95" s="55" t="s">
        <v>544</v>
      </c>
      <c r="P95" s="43" t="s">
        <v>675</v>
      </c>
    </row>
    <row r="96" spans="1:16" s="9" customFormat="1" ht="67.5" customHeight="1" x14ac:dyDescent="0.25">
      <c r="A96" s="10" t="s">
        <v>358</v>
      </c>
      <c r="B96" s="48"/>
      <c r="C96" s="49"/>
      <c r="D96" s="42"/>
      <c r="E96" s="42"/>
      <c r="F96" s="42"/>
      <c r="G96" s="42"/>
      <c r="H96" s="42"/>
      <c r="I96" s="42"/>
      <c r="J96" s="42"/>
      <c r="K96" s="42"/>
      <c r="L96" s="42"/>
      <c r="M96" s="42"/>
      <c r="N96" s="42"/>
      <c r="O96" s="43"/>
      <c r="P96" s="43"/>
    </row>
    <row r="97" spans="1:16" s="9" customFormat="1" ht="17.25" customHeight="1" x14ac:dyDescent="0.25">
      <c r="A97" s="7" t="s">
        <v>20</v>
      </c>
      <c r="B97" s="37" t="s">
        <v>38</v>
      </c>
      <c r="C97" s="38">
        <f>C98</f>
        <v>0</v>
      </c>
      <c r="D97" s="38">
        <f t="shared" ref="D97:N97" si="13">D98</f>
        <v>0</v>
      </c>
      <c r="E97" s="38">
        <f t="shared" si="13"/>
        <v>0</v>
      </c>
      <c r="F97" s="38">
        <f t="shared" si="13"/>
        <v>0</v>
      </c>
      <c r="G97" s="38">
        <f t="shared" si="13"/>
        <v>0</v>
      </c>
      <c r="H97" s="38">
        <f t="shared" si="13"/>
        <v>0</v>
      </c>
      <c r="I97" s="38">
        <f t="shared" si="13"/>
        <v>0</v>
      </c>
      <c r="J97" s="38">
        <f t="shared" si="13"/>
        <v>0</v>
      </c>
      <c r="K97" s="38">
        <f t="shared" si="13"/>
        <v>0</v>
      </c>
      <c r="L97" s="38">
        <f t="shared" si="13"/>
        <v>0</v>
      </c>
      <c r="M97" s="38">
        <f t="shared" si="13"/>
        <v>0</v>
      </c>
      <c r="N97" s="38">
        <f t="shared" si="13"/>
        <v>0</v>
      </c>
      <c r="O97" s="40"/>
      <c r="P97" s="40"/>
    </row>
    <row r="98" spans="1:16" s="9" customFormat="1" x14ac:dyDescent="0.25">
      <c r="A98" s="10" t="s">
        <v>21</v>
      </c>
      <c r="B98" s="48"/>
      <c r="C98" s="49"/>
      <c r="D98" s="42">
        <v>0</v>
      </c>
      <c r="E98" s="42"/>
      <c r="F98" s="42"/>
      <c r="G98" s="42"/>
      <c r="H98" s="42"/>
      <c r="I98" s="42"/>
      <c r="J98" s="42"/>
      <c r="K98" s="42"/>
      <c r="L98" s="42"/>
      <c r="M98" s="42"/>
      <c r="N98" s="42"/>
      <c r="O98" s="40"/>
      <c r="P98" s="43"/>
    </row>
    <row r="99" spans="1:16" s="9" customFormat="1" ht="27.75" customHeight="1" x14ac:dyDescent="0.25">
      <c r="A99" s="7" t="s">
        <v>22</v>
      </c>
      <c r="B99" s="37" t="s">
        <v>39</v>
      </c>
      <c r="C99" s="38">
        <f>SUM(C100+C113+C114+C115+C126+C127+C128+C130)</f>
        <v>0</v>
      </c>
      <c r="D99" s="38">
        <f t="shared" ref="D99:N99" si="14">SUM(D100+D113+D114+D115+D126+D127+D128+D130+D111+D129+D131)</f>
        <v>921505.8</v>
      </c>
      <c r="E99" s="38">
        <f t="shared" si="14"/>
        <v>102844.2</v>
      </c>
      <c r="F99" s="38">
        <f t="shared" si="14"/>
        <v>0</v>
      </c>
      <c r="G99" s="38">
        <f t="shared" si="14"/>
        <v>0</v>
      </c>
      <c r="H99" s="38">
        <f t="shared" si="14"/>
        <v>855534.6</v>
      </c>
      <c r="I99" s="38">
        <f t="shared" si="14"/>
        <v>95277.7</v>
      </c>
      <c r="J99" s="38">
        <f t="shared" si="14"/>
        <v>0</v>
      </c>
      <c r="K99" s="38">
        <f t="shared" si="14"/>
        <v>0</v>
      </c>
      <c r="L99" s="38">
        <f t="shared" si="14"/>
        <v>855534.6</v>
      </c>
      <c r="M99" s="38">
        <f t="shared" si="14"/>
        <v>95277.7</v>
      </c>
      <c r="N99" s="38">
        <f t="shared" si="14"/>
        <v>0</v>
      </c>
      <c r="O99" s="40"/>
      <c r="P99" s="43"/>
    </row>
    <row r="100" spans="1:16" s="9" customFormat="1" ht="132" customHeight="1" x14ac:dyDescent="0.25">
      <c r="A100" s="10" t="s">
        <v>343</v>
      </c>
      <c r="B100" s="48" t="s">
        <v>468</v>
      </c>
      <c r="C100" s="49">
        <v>0</v>
      </c>
      <c r="D100" s="65">
        <f>SUM(D101:D104)</f>
        <v>202440.6</v>
      </c>
      <c r="E100" s="42">
        <f>SUM(E101:E104)</f>
        <v>22876.799999999999</v>
      </c>
      <c r="F100" s="42">
        <v>0</v>
      </c>
      <c r="G100" s="42">
        <v>0</v>
      </c>
      <c r="H100" s="42">
        <f>SUM(H101:H104)</f>
        <v>202440.6</v>
      </c>
      <c r="I100" s="42">
        <f>SUM(I101:I104)</f>
        <v>23070</v>
      </c>
      <c r="J100" s="42">
        <v>0</v>
      </c>
      <c r="K100" s="42">
        <v>0</v>
      </c>
      <c r="L100" s="65">
        <f>SUM(L101:L104)</f>
        <v>202440.64</v>
      </c>
      <c r="M100" s="42">
        <f>SUM(M101:M104)</f>
        <v>23070</v>
      </c>
      <c r="N100" s="42">
        <v>0</v>
      </c>
      <c r="O100" s="40" t="s">
        <v>643</v>
      </c>
      <c r="P100" s="43" t="s">
        <v>675</v>
      </c>
    </row>
    <row r="101" spans="1:16" s="9" customFormat="1" ht="51" x14ac:dyDescent="0.25">
      <c r="A101" s="10"/>
      <c r="B101" s="48" t="s">
        <v>429</v>
      </c>
      <c r="C101" s="49">
        <v>0</v>
      </c>
      <c r="D101" s="65">
        <v>111652.64</v>
      </c>
      <c r="E101" s="42">
        <v>12405.8</v>
      </c>
      <c r="F101" s="42">
        <v>0</v>
      </c>
      <c r="G101" s="42">
        <v>0</v>
      </c>
      <c r="H101" s="42">
        <v>111652.64</v>
      </c>
      <c r="I101" s="42">
        <v>12405.8</v>
      </c>
      <c r="J101" s="42">
        <v>0</v>
      </c>
      <c r="K101" s="42">
        <v>0</v>
      </c>
      <c r="L101" s="42">
        <v>111652.64</v>
      </c>
      <c r="M101" s="42">
        <v>12405.8</v>
      </c>
      <c r="N101" s="42">
        <v>0</v>
      </c>
      <c r="O101" s="40"/>
      <c r="P101" s="43" t="s">
        <v>675</v>
      </c>
    </row>
    <row r="102" spans="1:16" s="9" customFormat="1" x14ac:dyDescent="0.25">
      <c r="A102" s="10"/>
      <c r="B102" s="48" t="s">
        <v>430</v>
      </c>
      <c r="C102" s="49">
        <v>0</v>
      </c>
      <c r="D102" s="65">
        <f>48605.96+2440.6</f>
        <v>51046.559999999998</v>
      </c>
      <c r="E102" s="42">
        <f>5400.7+78</f>
        <v>5478.7</v>
      </c>
      <c r="F102" s="42">
        <v>0</v>
      </c>
      <c r="G102" s="42">
        <v>0</v>
      </c>
      <c r="H102" s="42">
        <f>48605.96+2440.6</f>
        <v>51046.6</v>
      </c>
      <c r="I102" s="42">
        <f>5400.7+271.2</f>
        <v>5671.9</v>
      </c>
      <c r="J102" s="42">
        <v>0</v>
      </c>
      <c r="K102" s="42">
        <v>0</v>
      </c>
      <c r="L102" s="42">
        <v>51046.6</v>
      </c>
      <c r="M102" s="42">
        <v>5671.9</v>
      </c>
      <c r="N102" s="42">
        <v>0</v>
      </c>
      <c r="O102" s="40"/>
      <c r="P102" s="43" t="s">
        <v>675</v>
      </c>
    </row>
    <row r="103" spans="1:16" s="9" customFormat="1" x14ac:dyDescent="0.25">
      <c r="A103" s="10"/>
      <c r="B103" s="48" t="s">
        <v>431</v>
      </c>
      <c r="C103" s="49">
        <v>0</v>
      </c>
      <c r="D103" s="65">
        <v>22830.51</v>
      </c>
      <c r="E103" s="42">
        <v>3113.3</v>
      </c>
      <c r="F103" s="42">
        <v>0</v>
      </c>
      <c r="G103" s="42">
        <v>0</v>
      </c>
      <c r="H103" s="42">
        <v>22830.51</v>
      </c>
      <c r="I103" s="42">
        <v>3113.3</v>
      </c>
      <c r="J103" s="42">
        <v>0</v>
      </c>
      <c r="K103" s="42">
        <v>0</v>
      </c>
      <c r="L103" s="42">
        <v>22830.51</v>
      </c>
      <c r="M103" s="42">
        <v>3113.3</v>
      </c>
      <c r="N103" s="42">
        <v>0</v>
      </c>
      <c r="O103" s="40"/>
      <c r="P103" s="43" t="s">
        <v>675</v>
      </c>
    </row>
    <row r="104" spans="1:16" s="9" customFormat="1" ht="20.25" customHeight="1" x14ac:dyDescent="0.25">
      <c r="A104" s="10"/>
      <c r="B104" s="48" t="s">
        <v>438</v>
      </c>
      <c r="C104" s="49">
        <v>0</v>
      </c>
      <c r="D104" s="65">
        <v>16910.89</v>
      </c>
      <c r="E104" s="42">
        <v>1879</v>
      </c>
      <c r="F104" s="42">
        <v>0</v>
      </c>
      <c r="G104" s="42">
        <v>0</v>
      </c>
      <c r="H104" s="42">
        <v>16910.89</v>
      </c>
      <c r="I104" s="42">
        <v>1879</v>
      </c>
      <c r="J104" s="42">
        <v>0</v>
      </c>
      <c r="K104" s="42">
        <v>0</v>
      </c>
      <c r="L104" s="42">
        <v>16910.89</v>
      </c>
      <c r="M104" s="42">
        <v>1879</v>
      </c>
      <c r="N104" s="42">
        <v>0</v>
      </c>
      <c r="O104" s="40"/>
      <c r="P104" s="43" t="s">
        <v>674</v>
      </c>
    </row>
    <row r="105" spans="1:16" s="9" customFormat="1" ht="0.75" hidden="1" customHeight="1" x14ac:dyDescent="0.25">
      <c r="A105" s="10"/>
      <c r="B105" s="48"/>
      <c r="C105" s="49">
        <v>0</v>
      </c>
      <c r="D105" s="65">
        <v>0</v>
      </c>
      <c r="E105" s="42">
        <v>0</v>
      </c>
      <c r="F105" s="42">
        <v>0</v>
      </c>
      <c r="G105" s="42">
        <v>0</v>
      </c>
      <c r="H105" s="42">
        <v>0</v>
      </c>
      <c r="I105" s="42">
        <f t="shared" ref="I105:I106" si="15">M105</f>
        <v>0</v>
      </c>
      <c r="J105" s="42">
        <v>0</v>
      </c>
      <c r="K105" s="42">
        <v>0</v>
      </c>
      <c r="L105" s="42">
        <v>0</v>
      </c>
      <c r="M105" s="42">
        <v>0</v>
      </c>
      <c r="N105" s="42">
        <v>0</v>
      </c>
      <c r="O105" s="40"/>
      <c r="P105" s="40"/>
    </row>
    <row r="106" spans="1:16" s="9" customFormat="1" ht="0.75" hidden="1" customHeight="1" x14ac:dyDescent="0.25">
      <c r="A106" s="10"/>
      <c r="B106" s="48"/>
      <c r="C106" s="49">
        <v>0</v>
      </c>
      <c r="D106" s="65">
        <v>0</v>
      </c>
      <c r="E106" s="42">
        <v>0</v>
      </c>
      <c r="F106" s="42">
        <v>0</v>
      </c>
      <c r="G106" s="42">
        <v>0</v>
      </c>
      <c r="H106" s="42">
        <v>0</v>
      </c>
      <c r="I106" s="42">
        <f t="shared" si="15"/>
        <v>0</v>
      </c>
      <c r="J106" s="42">
        <v>0</v>
      </c>
      <c r="K106" s="42">
        <v>0</v>
      </c>
      <c r="L106" s="42">
        <v>0</v>
      </c>
      <c r="M106" s="42">
        <v>0</v>
      </c>
      <c r="N106" s="42">
        <v>0</v>
      </c>
      <c r="O106" s="40"/>
      <c r="P106" s="40"/>
    </row>
    <row r="107" spans="1:16" s="9" customFormat="1" hidden="1" x14ac:dyDescent="0.25">
      <c r="A107" s="10"/>
      <c r="B107" s="48"/>
      <c r="C107" s="49"/>
      <c r="D107" s="65"/>
      <c r="E107" s="65"/>
      <c r="F107" s="65"/>
      <c r="G107" s="65"/>
      <c r="H107" s="65"/>
      <c r="I107" s="42"/>
      <c r="J107" s="65"/>
      <c r="K107" s="65"/>
      <c r="L107" s="65"/>
      <c r="M107" s="65"/>
      <c r="N107" s="65"/>
      <c r="O107" s="66"/>
      <c r="P107" s="66"/>
    </row>
    <row r="108" spans="1:16" s="9" customFormat="1" hidden="1" x14ac:dyDescent="0.25">
      <c r="A108" s="10"/>
      <c r="B108" s="48"/>
      <c r="C108" s="49"/>
      <c r="D108" s="65"/>
      <c r="E108" s="65"/>
      <c r="F108" s="65"/>
      <c r="G108" s="65"/>
      <c r="H108" s="65"/>
      <c r="I108" s="42"/>
      <c r="J108" s="65"/>
      <c r="K108" s="65"/>
      <c r="L108" s="65"/>
      <c r="M108" s="65"/>
      <c r="N108" s="65"/>
      <c r="O108" s="66"/>
      <c r="P108" s="66"/>
    </row>
    <row r="109" spans="1:16" s="9" customFormat="1" hidden="1" x14ac:dyDescent="0.25">
      <c r="A109" s="10"/>
      <c r="B109" s="48"/>
      <c r="C109" s="49"/>
      <c r="D109" s="65"/>
      <c r="E109" s="65"/>
      <c r="F109" s="65"/>
      <c r="G109" s="65"/>
      <c r="H109" s="65"/>
      <c r="I109" s="42"/>
      <c r="J109" s="65"/>
      <c r="K109" s="65"/>
      <c r="L109" s="65"/>
      <c r="M109" s="65"/>
      <c r="N109" s="65"/>
      <c r="O109" s="66"/>
      <c r="P109" s="66"/>
    </row>
    <row r="110" spans="1:16" s="9" customFormat="1" hidden="1" x14ac:dyDescent="0.25">
      <c r="A110" s="10"/>
      <c r="B110" s="48"/>
      <c r="C110" s="49"/>
      <c r="D110" s="65"/>
      <c r="E110" s="65"/>
      <c r="F110" s="65"/>
      <c r="G110" s="65"/>
      <c r="H110" s="65"/>
      <c r="I110" s="42"/>
      <c r="J110" s="65"/>
      <c r="K110" s="65"/>
      <c r="L110" s="65"/>
      <c r="M110" s="65"/>
      <c r="N110" s="65"/>
      <c r="O110" s="40"/>
      <c r="P110" s="40"/>
    </row>
    <row r="111" spans="1:16" s="9" customFormat="1" hidden="1" x14ac:dyDescent="0.25">
      <c r="A111" s="10"/>
      <c r="B111" s="48"/>
      <c r="C111" s="49"/>
      <c r="D111" s="65"/>
      <c r="E111" s="42"/>
      <c r="F111" s="42"/>
      <c r="G111" s="42"/>
      <c r="H111" s="42"/>
      <c r="I111" s="42"/>
      <c r="J111" s="42"/>
      <c r="K111" s="42"/>
      <c r="L111" s="42"/>
      <c r="M111" s="42"/>
      <c r="N111" s="42"/>
      <c r="O111" s="40"/>
      <c r="P111" s="43"/>
    </row>
    <row r="112" spans="1:16" s="9" customFormat="1" hidden="1" x14ac:dyDescent="0.25">
      <c r="A112" s="10"/>
      <c r="B112" s="48"/>
      <c r="C112" s="49"/>
      <c r="D112" s="65"/>
      <c r="E112" s="65"/>
      <c r="F112" s="65"/>
      <c r="G112" s="65"/>
      <c r="H112" s="42"/>
      <c r="I112" s="65"/>
      <c r="J112" s="65"/>
      <c r="K112" s="65"/>
      <c r="L112" s="42"/>
      <c r="M112" s="42"/>
      <c r="N112" s="65"/>
      <c r="O112" s="40"/>
      <c r="P112" s="43"/>
    </row>
    <row r="113" spans="1:16" s="9" customFormat="1" ht="71.25" customHeight="1" x14ac:dyDescent="0.25">
      <c r="A113" s="10" t="s">
        <v>345</v>
      </c>
      <c r="B113" s="48" t="s">
        <v>344</v>
      </c>
      <c r="C113" s="49">
        <v>0</v>
      </c>
      <c r="D113" s="65">
        <v>8584</v>
      </c>
      <c r="E113" s="65">
        <v>953.5</v>
      </c>
      <c r="F113" s="65">
        <v>0</v>
      </c>
      <c r="G113" s="65">
        <v>0</v>
      </c>
      <c r="H113" s="65">
        <v>8584</v>
      </c>
      <c r="I113" s="65">
        <v>953.5</v>
      </c>
      <c r="J113" s="65">
        <v>0</v>
      </c>
      <c r="K113" s="65">
        <v>0</v>
      </c>
      <c r="L113" s="65">
        <v>8584</v>
      </c>
      <c r="M113" s="65">
        <v>953.5</v>
      </c>
      <c r="N113" s="65">
        <v>0</v>
      </c>
      <c r="O113" s="40" t="s">
        <v>568</v>
      </c>
      <c r="P113" s="43" t="s">
        <v>675</v>
      </c>
    </row>
    <row r="114" spans="1:16" s="9" customFormat="1" ht="128.25" customHeight="1" x14ac:dyDescent="0.25">
      <c r="A114" s="10" t="s">
        <v>350</v>
      </c>
      <c r="B114" s="48" t="s">
        <v>346</v>
      </c>
      <c r="C114" s="49">
        <v>0</v>
      </c>
      <c r="D114" s="65">
        <v>10438.4</v>
      </c>
      <c r="E114" s="65">
        <v>1159.8</v>
      </c>
      <c r="F114" s="65">
        <v>0</v>
      </c>
      <c r="G114" s="65">
        <v>0</v>
      </c>
      <c r="H114" s="65">
        <v>10438.4</v>
      </c>
      <c r="I114" s="65">
        <v>1159.8</v>
      </c>
      <c r="J114" s="65">
        <v>0</v>
      </c>
      <c r="K114" s="65">
        <v>0</v>
      </c>
      <c r="L114" s="65">
        <v>10438.4</v>
      </c>
      <c r="M114" s="65">
        <v>1159.8</v>
      </c>
      <c r="N114" s="65">
        <v>0</v>
      </c>
      <c r="O114" s="40" t="s">
        <v>569</v>
      </c>
      <c r="P114" s="43" t="s">
        <v>675</v>
      </c>
    </row>
    <row r="115" spans="1:16" s="9" customFormat="1" ht="51" x14ac:dyDescent="0.25">
      <c r="A115" s="10" t="s">
        <v>351</v>
      </c>
      <c r="B115" s="48" t="s">
        <v>490</v>
      </c>
      <c r="C115" s="42">
        <v>0</v>
      </c>
      <c r="D115" s="65">
        <f>SUM(D116:D125)</f>
        <v>255054.2</v>
      </c>
      <c r="E115" s="42">
        <f>SUM(E116:E125)</f>
        <v>22178.6</v>
      </c>
      <c r="F115" s="42">
        <v>0</v>
      </c>
      <c r="G115" s="42">
        <v>0</v>
      </c>
      <c r="H115" s="42">
        <f>H123+H124</f>
        <v>255054.2</v>
      </c>
      <c r="I115" s="42">
        <f>I123+I124</f>
        <v>22178.6</v>
      </c>
      <c r="J115" s="42">
        <v>0</v>
      </c>
      <c r="K115" s="42">
        <v>0</v>
      </c>
      <c r="L115" s="42">
        <f>L123+L124</f>
        <v>255054.2</v>
      </c>
      <c r="M115" s="42">
        <f>M123+M124</f>
        <v>22178.6</v>
      </c>
      <c r="N115" s="42">
        <v>0</v>
      </c>
      <c r="O115" s="40"/>
      <c r="P115" s="43" t="s">
        <v>675</v>
      </c>
    </row>
    <row r="116" spans="1:16" s="9" customFormat="1" ht="0.75" customHeight="1" x14ac:dyDescent="0.25">
      <c r="A116" s="10"/>
      <c r="B116" s="48"/>
      <c r="C116" s="42"/>
      <c r="D116" s="65"/>
      <c r="E116" s="42"/>
      <c r="F116" s="42"/>
      <c r="G116" s="42"/>
      <c r="H116" s="42"/>
      <c r="I116" s="42"/>
      <c r="J116" s="42"/>
      <c r="K116" s="42"/>
      <c r="L116" s="42"/>
      <c r="M116" s="42"/>
      <c r="N116" s="42"/>
      <c r="O116" s="40"/>
      <c r="P116" s="40"/>
    </row>
    <row r="117" spans="1:16" s="9" customFormat="1" ht="1.5" customHeight="1" x14ac:dyDescent="0.25">
      <c r="A117" s="10"/>
      <c r="B117" s="48"/>
      <c r="C117" s="42"/>
      <c r="D117" s="65"/>
      <c r="E117" s="42"/>
      <c r="F117" s="42"/>
      <c r="G117" s="42"/>
      <c r="H117" s="42"/>
      <c r="I117" s="42"/>
      <c r="J117" s="42"/>
      <c r="K117" s="42"/>
      <c r="L117" s="42"/>
      <c r="M117" s="42"/>
      <c r="N117" s="42"/>
      <c r="O117" s="40"/>
      <c r="P117" s="40"/>
    </row>
    <row r="118" spans="1:16" s="9" customFormat="1" hidden="1" x14ac:dyDescent="0.25">
      <c r="A118" s="10"/>
      <c r="B118" s="48"/>
      <c r="C118" s="42"/>
      <c r="D118" s="65"/>
      <c r="E118" s="42"/>
      <c r="F118" s="42"/>
      <c r="G118" s="42"/>
      <c r="H118" s="42"/>
      <c r="I118" s="42"/>
      <c r="J118" s="42"/>
      <c r="K118" s="42"/>
      <c r="L118" s="42"/>
      <c r="M118" s="42"/>
      <c r="N118" s="42"/>
      <c r="O118" s="40"/>
      <c r="P118" s="40"/>
    </row>
    <row r="119" spans="1:16" s="9" customFormat="1" hidden="1" x14ac:dyDescent="0.25">
      <c r="A119" s="10"/>
      <c r="B119" s="48"/>
      <c r="C119" s="42"/>
      <c r="D119" s="42"/>
      <c r="E119" s="42"/>
      <c r="F119" s="42"/>
      <c r="G119" s="42"/>
      <c r="H119" s="42"/>
      <c r="I119" s="42"/>
      <c r="J119" s="42"/>
      <c r="K119" s="42"/>
      <c r="L119" s="42"/>
      <c r="M119" s="42"/>
      <c r="N119" s="42"/>
      <c r="O119" s="40"/>
      <c r="P119" s="40"/>
    </row>
    <row r="120" spans="1:16" s="9" customFormat="1" hidden="1" x14ac:dyDescent="0.25">
      <c r="A120" s="10"/>
      <c r="B120" s="48"/>
      <c r="C120" s="42"/>
      <c r="D120" s="42"/>
      <c r="E120" s="42"/>
      <c r="F120" s="42"/>
      <c r="G120" s="42"/>
      <c r="H120" s="42"/>
      <c r="I120" s="42"/>
      <c r="J120" s="42"/>
      <c r="K120" s="42"/>
      <c r="L120" s="42"/>
      <c r="M120" s="42"/>
      <c r="N120" s="42"/>
      <c r="O120" s="40"/>
      <c r="P120" s="40"/>
    </row>
    <row r="121" spans="1:16" s="9" customFormat="1" hidden="1" x14ac:dyDescent="0.25">
      <c r="A121" s="10"/>
      <c r="B121" s="48"/>
      <c r="C121" s="42"/>
      <c r="D121" s="42"/>
      <c r="E121" s="42"/>
      <c r="F121" s="42"/>
      <c r="G121" s="42"/>
      <c r="H121" s="42"/>
      <c r="I121" s="42"/>
      <c r="J121" s="42"/>
      <c r="K121" s="42"/>
      <c r="L121" s="42"/>
      <c r="M121" s="42"/>
      <c r="N121" s="42"/>
      <c r="O121" s="40"/>
      <c r="P121" s="40"/>
    </row>
    <row r="122" spans="1:16" s="9" customFormat="1" hidden="1" x14ac:dyDescent="0.25">
      <c r="A122" s="10"/>
      <c r="B122" s="48"/>
      <c r="C122" s="42"/>
      <c r="D122" s="42"/>
      <c r="E122" s="42"/>
      <c r="F122" s="42"/>
      <c r="G122" s="42"/>
      <c r="H122" s="42"/>
      <c r="I122" s="42"/>
      <c r="J122" s="42"/>
      <c r="K122" s="42"/>
      <c r="L122" s="42"/>
      <c r="M122" s="42"/>
      <c r="N122" s="42"/>
      <c r="O122" s="40"/>
      <c r="P122" s="40"/>
    </row>
    <row r="123" spans="1:16" s="9" customFormat="1" ht="76.5" x14ac:dyDescent="0.25">
      <c r="A123" s="10"/>
      <c r="B123" s="48" t="s">
        <v>582</v>
      </c>
      <c r="C123" s="42">
        <v>0</v>
      </c>
      <c r="D123" s="42">
        <v>62774.2</v>
      </c>
      <c r="E123" s="42">
        <v>5458.6</v>
      </c>
      <c r="F123" s="42">
        <v>0</v>
      </c>
      <c r="G123" s="42">
        <v>0</v>
      </c>
      <c r="H123" s="42">
        <v>62774.2</v>
      </c>
      <c r="I123" s="42">
        <v>5458.6</v>
      </c>
      <c r="J123" s="42">
        <v>0</v>
      </c>
      <c r="K123" s="42">
        <v>0</v>
      </c>
      <c r="L123" s="42">
        <v>62774.2</v>
      </c>
      <c r="M123" s="42">
        <v>5458.6</v>
      </c>
      <c r="N123" s="42">
        <v>0</v>
      </c>
      <c r="O123" s="40" t="s">
        <v>608</v>
      </c>
      <c r="P123" s="43" t="s">
        <v>675</v>
      </c>
    </row>
    <row r="124" spans="1:16" s="9" customFormat="1" ht="75.75" customHeight="1" x14ac:dyDescent="0.25">
      <c r="A124" s="10"/>
      <c r="B124" s="48" t="s">
        <v>447</v>
      </c>
      <c r="C124" s="42">
        <v>0</v>
      </c>
      <c r="D124" s="42">
        <v>192280</v>
      </c>
      <c r="E124" s="42">
        <v>16720</v>
      </c>
      <c r="F124" s="42">
        <v>0</v>
      </c>
      <c r="G124" s="42">
        <v>0</v>
      </c>
      <c r="H124" s="42">
        <v>192280</v>
      </c>
      <c r="I124" s="42">
        <v>16720</v>
      </c>
      <c r="J124" s="42">
        <v>0</v>
      </c>
      <c r="K124" s="42">
        <v>0</v>
      </c>
      <c r="L124" s="42">
        <v>192280</v>
      </c>
      <c r="M124" s="42">
        <v>16720</v>
      </c>
      <c r="N124" s="42">
        <v>0</v>
      </c>
      <c r="O124" s="40" t="s">
        <v>609</v>
      </c>
      <c r="P124" s="43" t="s">
        <v>675</v>
      </c>
    </row>
    <row r="125" spans="1:16" s="9" customFormat="1" ht="0.75" customHeight="1" x14ac:dyDescent="0.25">
      <c r="A125" s="10"/>
      <c r="B125" s="48"/>
      <c r="C125" s="42"/>
      <c r="D125" s="42"/>
      <c r="E125" s="42"/>
      <c r="F125" s="42"/>
      <c r="G125" s="42"/>
      <c r="H125" s="42"/>
      <c r="I125" s="42"/>
      <c r="J125" s="42"/>
      <c r="K125" s="42"/>
      <c r="L125" s="42"/>
      <c r="M125" s="42"/>
      <c r="N125" s="42"/>
      <c r="O125" s="40"/>
      <c r="P125" s="40"/>
    </row>
    <row r="126" spans="1:16" s="9" customFormat="1" ht="57.75" customHeight="1" x14ac:dyDescent="0.25">
      <c r="A126" s="10" t="s">
        <v>352</v>
      </c>
      <c r="B126" s="48"/>
      <c r="C126" s="42"/>
      <c r="D126" s="42"/>
      <c r="E126" s="42"/>
      <c r="F126" s="42"/>
      <c r="G126" s="42"/>
      <c r="H126" s="42"/>
      <c r="I126" s="42"/>
      <c r="J126" s="42"/>
      <c r="K126" s="42"/>
      <c r="L126" s="42"/>
      <c r="M126" s="42"/>
      <c r="N126" s="42"/>
      <c r="O126" s="40"/>
      <c r="P126" s="40"/>
    </row>
    <row r="127" spans="1:16" s="9" customFormat="1" ht="95.25" customHeight="1" x14ac:dyDescent="0.25">
      <c r="A127" s="10" t="s">
        <v>353</v>
      </c>
      <c r="B127" s="48" t="s">
        <v>347</v>
      </c>
      <c r="C127" s="42">
        <v>0</v>
      </c>
      <c r="D127" s="42">
        <v>189687.7</v>
      </c>
      <c r="E127" s="42">
        <v>33474.400000000001</v>
      </c>
      <c r="F127" s="42">
        <v>0</v>
      </c>
      <c r="G127" s="42">
        <v>0</v>
      </c>
      <c r="H127" s="42">
        <v>167090.1</v>
      </c>
      <c r="I127" s="42">
        <v>29486.5</v>
      </c>
      <c r="J127" s="42">
        <v>0</v>
      </c>
      <c r="K127" s="42">
        <v>0</v>
      </c>
      <c r="L127" s="42">
        <v>167090.1</v>
      </c>
      <c r="M127" s="42">
        <v>29486.5</v>
      </c>
      <c r="N127" s="42">
        <v>0</v>
      </c>
      <c r="O127" s="40" t="s">
        <v>605</v>
      </c>
      <c r="P127" s="43" t="s">
        <v>678</v>
      </c>
    </row>
    <row r="128" spans="1:16" s="9" customFormat="1" ht="114" customHeight="1" x14ac:dyDescent="0.25">
      <c r="A128" s="10" t="s">
        <v>354</v>
      </c>
      <c r="B128" s="48" t="s">
        <v>348</v>
      </c>
      <c r="C128" s="42">
        <v>0</v>
      </c>
      <c r="D128" s="42">
        <v>193499</v>
      </c>
      <c r="E128" s="42">
        <v>16826.8</v>
      </c>
      <c r="F128" s="42">
        <v>0</v>
      </c>
      <c r="G128" s="42">
        <v>0</v>
      </c>
      <c r="H128" s="42">
        <v>193499</v>
      </c>
      <c r="I128" s="42">
        <v>16826.8</v>
      </c>
      <c r="J128" s="42">
        <v>0</v>
      </c>
      <c r="K128" s="42">
        <v>0</v>
      </c>
      <c r="L128" s="42">
        <v>193499</v>
      </c>
      <c r="M128" s="42">
        <v>16826.8</v>
      </c>
      <c r="N128" s="42">
        <v>0</v>
      </c>
      <c r="O128" s="40" t="s">
        <v>604</v>
      </c>
      <c r="P128" s="43" t="s">
        <v>675</v>
      </c>
    </row>
    <row r="129" spans="1:17" s="9" customFormat="1" ht="116.25" customHeight="1" x14ac:dyDescent="0.25">
      <c r="A129" s="10" t="s">
        <v>355</v>
      </c>
      <c r="B129" s="48" t="s">
        <v>349</v>
      </c>
      <c r="C129" s="42">
        <v>0</v>
      </c>
      <c r="D129" s="42">
        <f>45789+15000</f>
        <v>60789</v>
      </c>
      <c r="E129" s="42">
        <v>5286.2</v>
      </c>
      <c r="F129" s="42">
        <v>0</v>
      </c>
      <c r="G129" s="42">
        <v>0</v>
      </c>
      <c r="H129" s="42">
        <f>18201.5</f>
        <v>18201.5</v>
      </c>
      <c r="I129" s="42">
        <f>1582.8</f>
        <v>1582.8</v>
      </c>
      <c r="J129" s="42">
        <v>0</v>
      </c>
      <c r="K129" s="42">
        <v>0</v>
      </c>
      <c r="L129" s="42">
        <f>18201.5</f>
        <v>18201.5</v>
      </c>
      <c r="M129" s="42">
        <f>1582.8</f>
        <v>1582.8</v>
      </c>
      <c r="N129" s="42">
        <v>0</v>
      </c>
      <c r="O129" s="40" t="s">
        <v>606</v>
      </c>
      <c r="P129" s="43" t="s">
        <v>697</v>
      </c>
    </row>
    <row r="130" spans="1:17" s="9" customFormat="1" ht="0.75" customHeight="1" x14ac:dyDescent="0.25">
      <c r="A130" s="10" t="s">
        <v>487</v>
      </c>
      <c r="B130" s="48"/>
      <c r="C130" s="42"/>
      <c r="D130" s="42"/>
      <c r="E130" s="42"/>
      <c r="F130" s="42"/>
      <c r="G130" s="42"/>
      <c r="H130" s="42"/>
      <c r="I130" s="42"/>
      <c r="J130" s="42"/>
      <c r="K130" s="42"/>
      <c r="L130" s="42"/>
      <c r="M130" s="42"/>
      <c r="N130" s="42"/>
      <c r="O130" s="40"/>
      <c r="P130" s="40"/>
    </row>
    <row r="131" spans="1:17" s="9" customFormat="1" ht="81" customHeight="1" x14ac:dyDescent="0.25">
      <c r="A131" s="10" t="s">
        <v>488</v>
      </c>
      <c r="B131" s="48" t="s">
        <v>489</v>
      </c>
      <c r="C131" s="42">
        <v>0</v>
      </c>
      <c r="D131" s="42">
        <v>1012.9</v>
      </c>
      <c r="E131" s="42">
        <v>88.1</v>
      </c>
      <c r="F131" s="42">
        <v>0</v>
      </c>
      <c r="G131" s="42">
        <v>0</v>
      </c>
      <c r="H131" s="42">
        <v>226.8</v>
      </c>
      <c r="I131" s="42">
        <v>19.7</v>
      </c>
      <c r="J131" s="42">
        <v>0</v>
      </c>
      <c r="K131" s="42">
        <v>0</v>
      </c>
      <c r="L131" s="42">
        <v>226.8</v>
      </c>
      <c r="M131" s="42">
        <v>19.7</v>
      </c>
      <c r="N131" s="42">
        <v>0</v>
      </c>
      <c r="O131" s="40" t="s">
        <v>607</v>
      </c>
      <c r="P131" s="43" t="s">
        <v>678</v>
      </c>
    </row>
    <row r="132" spans="1:17" s="9" customFormat="1" ht="25.5" customHeight="1" x14ac:dyDescent="0.25">
      <c r="A132" s="7" t="s">
        <v>28</v>
      </c>
      <c r="B132" s="37" t="s">
        <v>40</v>
      </c>
      <c r="C132" s="38">
        <f>C133</f>
        <v>19927.5</v>
      </c>
      <c r="D132" s="38">
        <f>D133</f>
        <v>9815.1</v>
      </c>
      <c r="E132" s="38">
        <f t="shared" ref="E132:N132" si="16">E133</f>
        <v>0</v>
      </c>
      <c r="F132" s="38">
        <f t="shared" si="16"/>
        <v>0</v>
      </c>
      <c r="G132" s="38">
        <f t="shared" si="16"/>
        <v>19910</v>
      </c>
      <c r="H132" s="38">
        <f t="shared" si="16"/>
        <v>9806.5</v>
      </c>
      <c r="I132" s="38">
        <f t="shared" si="16"/>
        <v>0</v>
      </c>
      <c r="J132" s="38">
        <f t="shared" si="16"/>
        <v>0</v>
      </c>
      <c r="K132" s="38">
        <f>K133</f>
        <v>19910</v>
      </c>
      <c r="L132" s="38">
        <f>L133</f>
        <v>9806.5</v>
      </c>
      <c r="M132" s="38">
        <f>M133</f>
        <v>0</v>
      </c>
      <c r="N132" s="38">
        <f t="shared" si="16"/>
        <v>0</v>
      </c>
      <c r="O132" s="40"/>
      <c r="P132" s="40"/>
    </row>
    <row r="133" spans="1:17" s="9" customFormat="1" ht="51" x14ac:dyDescent="0.25">
      <c r="A133" s="10" t="s">
        <v>342</v>
      </c>
      <c r="B133" s="48" t="s">
        <v>583</v>
      </c>
      <c r="C133" s="42">
        <v>19927.5</v>
      </c>
      <c r="D133" s="42">
        <v>9815.1</v>
      </c>
      <c r="E133" s="42">
        <v>0</v>
      </c>
      <c r="F133" s="42">
        <v>0</v>
      </c>
      <c r="G133" s="54">
        <v>19910</v>
      </c>
      <c r="H133" s="54">
        <v>9806.5</v>
      </c>
      <c r="I133" s="67"/>
      <c r="J133" s="67"/>
      <c r="K133" s="67">
        <v>19910</v>
      </c>
      <c r="L133" s="54">
        <v>9806.5</v>
      </c>
      <c r="M133" s="54">
        <v>0</v>
      </c>
      <c r="N133" s="67"/>
      <c r="O133" s="57"/>
      <c r="P133" s="43" t="s">
        <v>685</v>
      </c>
    </row>
    <row r="134" spans="1:17" s="9" customFormat="1" ht="39" customHeight="1" x14ac:dyDescent="0.25">
      <c r="A134" s="7" t="s">
        <v>42</v>
      </c>
      <c r="B134" s="37" t="s">
        <v>41</v>
      </c>
      <c r="C134" s="38">
        <f>SUM(C135:C136)</f>
        <v>0</v>
      </c>
      <c r="D134" s="38">
        <f t="shared" ref="D134:N134" si="17">SUM(D135:D136)</f>
        <v>3604</v>
      </c>
      <c r="E134" s="38">
        <f t="shared" si="17"/>
        <v>0</v>
      </c>
      <c r="F134" s="38">
        <f t="shared" si="17"/>
        <v>0</v>
      </c>
      <c r="G134" s="38">
        <f t="shared" si="17"/>
        <v>0</v>
      </c>
      <c r="H134" s="38">
        <f t="shared" si="17"/>
        <v>3366.6</v>
      </c>
      <c r="I134" s="38">
        <f t="shared" si="17"/>
        <v>0</v>
      </c>
      <c r="J134" s="38">
        <f t="shared" si="17"/>
        <v>0</v>
      </c>
      <c r="K134" s="38">
        <f t="shared" si="17"/>
        <v>0</v>
      </c>
      <c r="L134" s="38">
        <f t="shared" si="17"/>
        <v>3359.1</v>
      </c>
      <c r="M134" s="38">
        <f t="shared" si="17"/>
        <v>0</v>
      </c>
      <c r="N134" s="38">
        <f t="shared" si="17"/>
        <v>0</v>
      </c>
      <c r="O134" s="40"/>
      <c r="P134" s="40"/>
    </row>
    <row r="135" spans="1:17" s="9" customFormat="1" ht="42.75" customHeight="1" x14ac:dyDescent="0.25">
      <c r="A135" s="10" t="s">
        <v>339</v>
      </c>
      <c r="B135" s="48" t="s">
        <v>341</v>
      </c>
      <c r="C135" s="49">
        <v>0</v>
      </c>
      <c r="D135" s="42">
        <v>1144</v>
      </c>
      <c r="E135" s="42">
        <v>0</v>
      </c>
      <c r="F135" s="42">
        <v>0</v>
      </c>
      <c r="G135" s="42">
        <v>0</v>
      </c>
      <c r="H135" s="42">
        <v>1144</v>
      </c>
      <c r="I135" s="42">
        <v>0</v>
      </c>
      <c r="J135" s="42">
        <v>0</v>
      </c>
      <c r="K135" s="42">
        <v>0</v>
      </c>
      <c r="L135" s="42">
        <v>1144</v>
      </c>
      <c r="M135" s="42">
        <v>0</v>
      </c>
      <c r="N135" s="42">
        <v>0</v>
      </c>
      <c r="O135" s="44" t="s">
        <v>560</v>
      </c>
      <c r="P135" s="43" t="s">
        <v>675</v>
      </c>
    </row>
    <row r="136" spans="1:17" s="9" customFormat="1" ht="105" customHeight="1" x14ac:dyDescent="0.25">
      <c r="A136" s="10" t="s">
        <v>340</v>
      </c>
      <c r="B136" s="48" t="s">
        <v>443</v>
      </c>
      <c r="C136" s="49">
        <v>0</v>
      </c>
      <c r="D136" s="42">
        <v>2460</v>
      </c>
      <c r="E136" s="42">
        <v>0</v>
      </c>
      <c r="F136" s="42">
        <v>0</v>
      </c>
      <c r="G136" s="42">
        <v>0</v>
      </c>
      <c r="H136" s="42">
        <v>2222.6</v>
      </c>
      <c r="I136" s="42">
        <v>0</v>
      </c>
      <c r="J136" s="42">
        <v>0</v>
      </c>
      <c r="K136" s="42">
        <v>0</v>
      </c>
      <c r="L136" s="42">
        <v>2215.1</v>
      </c>
      <c r="M136" s="42">
        <v>0</v>
      </c>
      <c r="N136" s="42">
        <v>0</v>
      </c>
      <c r="O136" s="40" t="s">
        <v>646</v>
      </c>
      <c r="P136" s="43" t="s">
        <v>678</v>
      </c>
    </row>
    <row r="137" spans="1:17" s="9" customFormat="1" ht="41.25" customHeight="1" x14ac:dyDescent="0.25">
      <c r="A137" s="7" t="s">
        <v>104</v>
      </c>
      <c r="B137" s="37" t="s">
        <v>105</v>
      </c>
      <c r="C137" s="38">
        <f>C138</f>
        <v>213997.3</v>
      </c>
      <c r="D137" s="38">
        <f t="shared" ref="D137:N137" si="18">D138</f>
        <v>159971.29999999999</v>
      </c>
      <c r="E137" s="38">
        <f t="shared" si="18"/>
        <v>45633.9</v>
      </c>
      <c r="F137" s="38">
        <f t="shared" si="18"/>
        <v>0</v>
      </c>
      <c r="G137" s="38">
        <f t="shared" si="18"/>
        <v>213997.3</v>
      </c>
      <c r="H137" s="38">
        <f t="shared" si="18"/>
        <v>159971.29999999999</v>
      </c>
      <c r="I137" s="38">
        <f t="shared" si="18"/>
        <v>45633.9</v>
      </c>
      <c r="J137" s="38">
        <f t="shared" si="18"/>
        <v>0</v>
      </c>
      <c r="K137" s="38">
        <f t="shared" si="18"/>
        <v>213997.3</v>
      </c>
      <c r="L137" s="38">
        <f t="shared" si="18"/>
        <v>159971.29999999999</v>
      </c>
      <c r="M137" s="38">
        <f t="shared" si="18"/>
        <v>45633.9</v>
      </c>
      <c r="N137" s="38">
        <f t="shared" si="18"/>
        <v>0</v>
      </c>
      <c r="O137" s="40"/>
      <c r="P137" s="40"/>
    </row>
    <row r="138" spans="1:17" s="9" customFormat="1" ht="121.5" customHeight="1" x14ac:dyDescent="0.25">
      <c r="A138" s="7" t="s">
        <v>338</v>
      </c>
      <c r="B138" s="48" t="s">
        <v>337</v>
      </c>
      <c r="C138" s="42">
        <v>213997.3</v>
      </c>
      <c r="D138" s="42">
        <v>159971.29999999999</v>
      </c>
      <c r="E138" s="42">
        <v>45633.9</v>
      </c>
      <c r="F138" s="42">
        <v>0</v>
      </c>
      <c r="G138" s="42">
        <v>213997.3</v>
      </c>
      <c r="H138" s="42">
        <v>159971.29999999999</v>
      </c>
      <c r="I138" s="42">
        <v>45633.9</v>
      </c>
      <c r="J138" s="42">
        <v>0</v>
      </c>
      <c r="K138" s="42">
        <v>213997.3</v>
      </c>
      <c r="L138" s="42">
        <v>159971.29999999999</v>
      </c>
      <c r="M138" s="42">
        <v>45633.9</v>
      </c>
      <c r="N138" s="42">
        <v>0</v>
      </c>
      <c r="O138" s="55" t="s">
        <v>644</v>
      </c>
      <c r="P138" s="43" t="s">
        <v>674</v>
      </c>
    </row>
    <row r="139" spans="1:17" s="9" customFormat="1" ht="25.5" x14ac:dyDescent="0.25">
      <c r="A139" s="7"/>
      <c r="B139" s="37" t="s">
        <v>462</v>
      </c>
      <c r="C139" s="61">
        <f t="shared" ref="C139:N139" si="19">C15+C22+C53+C55+C65+C68+C71+C92+C94+C97+C99+C132+C134+C137</f>
        <v>344484.6</v>
      </c>
      <c r="D139" s="61">
        <f t="shared" si="19"/>
        <v>3372402</v>
      </c>
      <c r="E139" s="61">
        <f t="shared" si="19"/>
        <v>303026.90000000002</v>
      </c>
      <c r="F139" s="61">
        <f t="shared" si="19"/>
        <v>0</v>
      </c>
      <c r="G139" s="61">
        <f t="shared" si="19"/>
        <v>344407.8</v>
      </c>
      <c r="H139" s="61">
        <f t="shared" si="19"/>
        <v>3056004.6</v>
      </c>
      <c r="I139" s="61">
        <f t="shared" si="19"/>
        <v>300894</v>
      </c>
      <c r="J139" s="61">
        <f t="shared" si="19"/>
        <v>0</v>
      </c>
      <c r="K139" s="61">
        <f t="shared" si="19"/>
        <v>344407.8</v>
      </c>
      <c r="L139" s="61">
        <f t="shared" si="19"/>
        <v>3052070.3</v>
      </c>
      <c r="M139" s="61">
        <f t="shared" si="19"/>
        <v>300893.7</v>
      </c>
      <c r="N139" s="61">
        <f t="shared" si="19"/>
        <v>0</v>
      </c>
      <c r="O139" s="68"/>
      <c r="P139" s="68"/>
      <c r="Q139" s="8"/>
    </row>
    <row r="140" spans="1:17" s="9" customFormat="1" x14ac:dyDescent="0.25">
      <c r="A140" s="107" t="s">
        <v>459</v>
      </c>
      <c r="B140" s="108"/>
      <c r="C140" s="108"/>
      <c r="D140" s="108"/>
      <c r="E140" s="108"/>
      <c r="F140" s="108"/>
      <c r="G140" s="108"/>
      <c r="H140" s="108"/>
      <c r="I140" s="108"/>
      <c r="J140" s="108"/>
      <c r="K140" s="108"/>
      <c r="L140" s="108"/>
      <c r="M140" s="108"/>
      <c r="N140" s="108"/>
      <c r="O140" s="108"/>
      <c r="P140" s="108"/>
      <c r="Q140" s="8"/>
    </row>
    <row r="141" spans="1:17" s="9" customFormat="1" x14ac:dyDescent="0.25">
      <c r="A141" s="124" t="s">
        <v>19</v>
      </c>
      <c r="B141" s="125"/>
      <c r="C141" s="125"/>
      <c r="D141" s="125"/>
      <c r="E141" s="125"/>
      <c r="F141" s="125"/>
      <c r="G141" s="125"/>
      <c r="H141" s="125"/>
      <c r="I141" s="125"/>
      <c r="J141" s="125"/>
      <c r="K141" s="125"/>
      <c r="L141" s="125"/>
      <c r="M141" s="125"/>
      <c r="N141" s="125"/>
      <c r="O141" s="125"/>
      <c r="P141" s="125"/>
      <c r="Q141" s="8"/>
    </row>
    <row r="142" spans="1:17" s="9" customFormat="1" ht="31.5" customHeight="1" x14ac:dyDescent="0.25">
      <c r="A142" s="7" t="s">
        <v>23</v>
      </c>
      <c r="B142" s="37" t="s">
        <v>43</v>
      </c>
      <c r="C142" s="69">
        <f>SUM(C143:C153)</f>
        <v>0</v>
      </c>
      <c r="D142" s="69">
        <f t="shared" ref="D142:N142" si="20">SUM(D143:D153)</f>
        <v>12837341.1</v>
      </c>
      <c r="E142" s="69">
        <f t="shared" si="20"/>
        <v>2125.1</v>
      </c>
      <c r="F142" s="69">
        <f t="shared" si="20"/>
        <v>0</v>
      </c>
      <c r="G142" s="69">
        <f t="shared" si="20"/>
        <v>0</v>
      </c>
      <c r="H142" s="69">
        <f t="shared" si="20"/>
        <v>12812627.800000001</v>
      </c>
      <c r="I142" s="69">
        <f t="shared" si="20"/>
        <v>2208</v>
      </c>
      <c r="J142" s="69">
        <f t="shared" si="20"/>
        <v>0</v>
      </c>
      <c r="K142" s="69">
        <f t="shared" si="20"/>
        <v>0</v>
      </c>
      <c r="L142" s="69">
        <f t="shared" si="20"/>
        <v>12802797.300000001</v>
      </c>
      <c r="M142" s="69">
        <f t="shared" si="20"/>
        <v>2208</v>
      </c>
      <c r="N142" s="69">
        <f t="shared" si="20"/>
        <v>0</v>
      </c>
      <c r="O142" s="47"/>
      <c r="P142" s="47"/>
      <c r="Q142" s="8"/>
    </row>
    <row r="143" spans="1:17" s="9" customFormat="1" ht="33" customHeight="1" x14ac:dyDescent="0.25">
      <c r="A143" s="10" t="s">
        <v>329</v>
      </c>
      <c r="B143" s="48" t="s">
        <v>320</v>
      </c>
      <c r="C143" s="49">
        <v>0</v>
      </c>
      <c r="D143" s="46">
        <v>150</v>
      </c>
      <c r="E143" s="46">
        <v>0</v>
      </c>
      <c r="F143" s="46">
        <v>0</v>
      </c>
      <c r="G143" s="46">
        <v>0</v>
      </c>
      <c r="H143" s="46">
        <v>150</v>
      </c>
      <c r="I143" s="46">
        <v>0</v>
      </c>
      <c r="J143" s="46">
        <v>0</v>
      </c>
      <c r="K143" s="46">
        <v>0</v>
      </c>
      <c r="L143" s="46">
        <v>150</v>
      </c>
      <c r="M143" s="46">
        <v>0</v>
      </c>
      <c r="N143" s="46">
        <v>0</v>
      </c>
      <c r="O143" s="70" t="s">
        <v>512</v>
      </c>
      <c r="P143" s="43" t="s">
        <v>675</v>
      </c>
    </row>
    <row r="144" spans="1:17" s="9" customFormat="1" ht="55.5" customHeight="1" x14ac:dyDescent="0.25">
      <c r="A144" s="10" t="s">
        <v>329</v>
      </c>
      <c r="B144" s="48" t="s">
        <v>491</v>
      </c>
      <c r="C144" s="49">
        <v>0</v>
      </c>
      <c r="D144" s="46">
        <v>150</v>
      </c>
      <c r="E144" s="46">
        <v>0</v>
      </c>
      <c r="F144" s="46">
        <v>0</v>
      </c>
      <c r="G144" s="46">
        <v>0</v>
      </c>
      <c r="H144" s="46">
        <v>80</v>
      </c>
      <c r="I144" s="46">
        <v>0</v>
      </c>
      <c r="J144" s="46">
        <v>0</v>
      </c>
      <c r="K144" s="46">
        <v>0</v>
      </c>
      <c r="L144" s="46">
        <v>80</v>
      </c>
      <c r="M144" s="46">
        <v>0</v>
      </c>
      <c r="N144" s="46">
        <v>0</v>
      </c>
      <c r="O144" s="47"/>
      <c r="P144" s="43" t="s">
        <v>678</v>
      </c>
    </row>
    <row r="145" spans="1:16" s="9" customFormat="1" ht="107.25" customHeight="1" x14ac:dyDescent="0.25">
      <c r="A145" s="99" t="s">
        <v>330</v>
      </c>
      <c r="B145" s="48" t="s">
        <v>326</v>
      </c>
      <c r="C145" s="49">
        <v>0</v>
      </c>
      <c r="D145" s="46">
        <v>63480.3</v>
      </c>
      <c r="E145" s="46">
        <v>0</v>
      </c>
      <c r="F145" s="46">
        <v>0</v>
      </c>
      <c r="G145" s="46">
        <v>0</v>
      </c>
      <c r="H145" s="46">
        <v>63480.3</v>
      </c>
      <c r="I145" s="46">
        <v>0</v>
      </c>
      <c r="J145" s="46">
        <v>0</v>
      </c>
      <c r="K145" s="46">
        <v>0</v>
      </c>
      <c r="L145" s="46">
        <v>63480.3</v>
      </c>
      <c r="M145" s="46">
        <v>0</v>
      </c>
      <c r="N145" s="46">
        <v>0</v>
      </c>
      <c r="O145" s="71" t="e">
        <f>#REF!</f>
        <v>#REF!</v>
      </c>
      <c r="P145" s="43" t="s">
        <v>675</v>
      </c>
    </row>
    <row r="146" spans="1:16" s="9" customFormat="1" ht="79.5" customHeight="1" x14ac:dyDescent="0.25">
      <c r="A146" s="100"/>
      <c r="B146" s="48" t="s">
        <v>321</v>
      </c>
      <c r="C146" s="49">
        <v>0</v>
      </c>
      <c r="D146" s="46">
        <v>12104554.800000001</v>
      </c>
      <c r="E146" s="46">
        <v>0</v>
      </c>
      <c r="F146" s="46">
        <v>0</v>
      </c>
      <c r="G146" s="46">
        <v>0</v>
      </c>
      <c r="H146" s="46">
        <v>12099080.199999999</v>
      </c>
      <c r="I146" s="46">
        <v>0</v>
      </c>
      <c r="J146" s="46">
        <v>0</v>
      </c>
      <c r="K146" s="46">
        <v>0</v>
      </c>
      <c r="L146" s="46">
        <v>12094938.699999999</v>
      </c>
      <c r="M146" s="46">
        <v>0</v>
      </c>
      <c r="N146" s="46">
        <v>0</v>
      </c>
      <c r="O146" s="71" t="e">
        <f>#REF!</f>
        <v>#REF!</v>
      </c>
      <c r="P146" s="43" t="s">
        <v>687</v>
      </c>
    </row>
    <row r="147" spans="1:16" s="9" customFormat="1" ht="75" customHeight="1" x14ac:dyDescent="0.25">
      <c r="A147" s="10" t="s">
        <v>331</v>
      </c>
      <c r="B147" s="48" t="s">
        <v>322</v>
      </c>
      <c r="C147" s="49">
        <v>0</v>
      </c>
      <c r="D147" s="46">
        <v>370812</v>
      </c>
      <c r="E147" s="46">
        <v>0</v>
      </c>
      <c r="F147" s="46">
        <v>0</v>
      </c>
      <c r="G147" s="46">
        <v>0</v>
      </c>
      <c r="H147" s="46">
        <v>370769.3</v>
      </c>
      <c r="I147" s="46">
        <v>0</v>
      </c>
      <c r="J147" s="46">
        <v>0</v>
      </c>
      <c r="K147" s="46">
        <v>0</v>
      </c>
      <c r="L147" s="46">
        <v>370665.3</v>
      </c>
      <c r="M147" s="46">
        <v>0</v>
      </c>
      <c r="N147" s="46">
        <v>0</v>
      </c>
      <c r="O147" s="71" t="e">
        <f>#REF!</f>
        <v>#REF!</v>
      </c>
      <c r="P147" s="43" t="s">
        <v>687</v>
      </c>
    </row>
    <row r="148" spans="1:16" s="9" customFormat="1" ht="69.75" customHeight="1" x14ac:dyDescent="0.25">
      <c r="A148" s="10" t="s">
        <v>332</v>
      </c>
      <c r="B148" s="48" t="s">
        <v>323</v>
      </c>
      <c r="C148" s="49">
        <v>0</v>
      </c>
      <c r="D148" s="46">
        <v>7020</v>
      </c>
      <c r="E148" s="46">
        <v>0</v>
      </c>
      <c r="F148" s="46">
        <v>0</v>
      </c>
      <c r="G148" s="46">
        <v>0</v>
      </c>
      <c r="H148" s="46">
        <v>7020</v>
      </c>
      <c r="I148" s="46">
        <v>0</v>
      </c>
      <c r="J148" s="46">
        <v>0</v>
      </c>
      <c r="K148" s="46">
        <v>0</v>
      </c>
      <c r="L148" s="46">
        <v>7020</v>
      </c>
      <c r="M148" s="46">
        <v>0</v>
      </c>
      <c r="N148" s="46">
        <v>0</v>
      </c>
      <c r="O148" s="73" t="s">
        <v>513</v>
      </c>
      <c r="P148" s="43" t="s">
        <v>675</v>
      </c>
    </row>
    <row r="149" spans="1:16" s="9" customFormat="1" ht="41.25" customHeight="1" x14ac:dyDescent="0.25">
      <c r="A149" s="10" t="s">
        <v>333</v>
      </c>
      <c r="B149" s="48" t="s">
        <v>444</v>
      </c>
      <c r="C149" s="49">
        <v>0</v>
      </c>
      <c r="D149" s="46">
        <v>300</v>
      </c>
      <c r="E149" s="46">
        <v>0</v>
      </c>
      <c r="F149" s="46">
        <v>0</v>
      </c>
      <c r="G149" s="46">
        <v>0</v>
      </c>
      <c r="H149" s="46">
        <v>300</v>
      </c>
      <c r="I149" s="46">
        <v>0</v>
      </c>
      <c r="J149" s="46">
        <v>0</v>
      </c>
      <c r="K149" s="46">
        <v>0</v>
      </c>
      <c r="L149" s="46">
        <v>300</v>
      </c>
      <c r="M149" s="46">
        <v>0</v>
      </c>
      <c r="N149" s="46">
        <v>0</v>
      </c>
      <c r="O149" s="73" t="s">
        <v>514</v>
      </c>
      <c r="P149" s="43" t="s">
        <v>675</v>
      </c>
    </row>
    <row r="150" spans="1:16" s="9" customFormat="1" ht="33.75" customHeight="1" x14ac:dyDescent="0.25">
      <c r="A150" s="10" t="s">
        <v>334</v>
      </c>
      <c r="B150" s="48" t="s">
        <v>324</v>
      </c>
      <c r="C150" s="49">
        <v>0</v>
      </c>
      <c r="D150" s="46">
        <v>100</v>
      </c>
      <c r="E150" s="46">
        <v>0</v>
      </c>
      <c r="F150" s="46">
        <v>0</v>
      </c>
      <c r="G150" s="46">
        <v>0</v>
      </c>
      <c r="H150" s="46">
        <v>100</v>
      </c>
      <c r="I150" s="46">
        <v>0</v>
      </c>
      <c r="J150" s="46">
        <v>0</v>
      </c>
      <c r="K150" s="46">
        <v>0</v>
      </c>
      <c r="L150" s="46">
        <v>100</v>
      </c>
      <c r="M150" s="46">
        <v>0</v>
      </c>
      <c r="N150" s="46">
        <v>0</v>
      </c>
      <c r="O150" s="70" t="s">
        <v>515</v>
      </c>
      <c r="P150" s="43" t="s">
        <v>675</v>
      </c>
    </row>
    <row r="151" spans="1:16" s="9" customFormat="1" ht="75.75" customHeight="1" x14ac:dyDescent="0.25">
      <c r="A151" s="99" t="s">
        <v>335</v>
      </c>
      <c r="B151" s="48" t="s">
        <v>327</v>
      </c>
      <c r="C151" s="49">
        <v>0</v>
      </c>
      <c r="D151" s="46">
        <v>13451.8</v>
      </c>
      <c r="E151" s="46">
        <v>0</v>
      </c>
      <c r="F151" s="46">
        <v>0</v>
      </c>
      <c r="G151" s="46">
        <v>0</v>
      </c>
      <c r="H151" s="46">
        <v>13451.7</v>
      </c>
      <c r="I151" s="46">
        <v>0</v>
      </c>
      <c r="J151" s="46">
        <v>0</v>
      </c>
      <c r="K151" s="46">
        <v>0</v>
      </c>
      <c r="L151" s="46">
        <v>11513.8</v>
      </c>
      <c r="M151" s="46">
        <v>0</v>
      </c>
      <c r="N151" s="46">
        <v>0</v>
      </c>
      <c r="O151" s="72" t="s">
        <v>645</v>
      </c>
      <c r="P151" s="43" t="s">
        <v>678</v>
      </c>
    </row>
    <row r="152" spans="1:16" s="9" customFormat="1" ht="46.5" customHeight="1" x14ac:dyDescent="0.25">
      <c r="A152" s="100"/>
      <c r="B152" s="48" t="s">
        <v>325</v>
      </c>
      <c r="C152" s="49">
        <v>0</v>
      </c>
      <c r="D152" s="46">
        <v>18678.400000000001</v>
      </c>
      <c r="E152" s="46">
        <v>2125.1</v>
      </c>
      <c r="F152" s="46">
        <v>0</v>
      </c>
      <c r="G152" s="46">
        <v>0</v>
      </c>
      <c r="H152" s="46">
        <v>18678.400000000001</v>
      </c>
      <c r="I152" s="42">
        <v>2208</v>
      </c>
      <c r="J152" s="46">
        <v>0</v>
      </c>
      <c r="K152" s="46">
        <v>0</v>
      </c>
      <c r="L152" s="46">
        <v>18678.400000000001</v>
      </c>
      <c r="M152" s="46">
        <v>2208</v>
      </c>
      <c r="N152" s="46">
        <v>0</v>
      </c>
      <c r="O152" s="47" t="s">
        <v>572</v>
      </c>
      <c r="P152" s="43" t="s">
        <v>675</v>
      </c>
    </row>
    <row r="153" spans="1:16" s="9" customFormat="1" ht="87.75" customHeight="1" x14ac:dyDescent="0.25">
      <c r="A153" s="10" t="s">
        <v>336</v>
      </c>
      <c r="B153" s="48" t="s">
        <v>328</v>
      </c>
      <c r="C153" s="49">
        <v>0</v>
      </c>
      <c r="D153" s="46">
        <v>258643.8</v>
      </c>
      <c r="E153" s="46">
        <v>0</v>
      </c>
      <c r="F153" s="46">
        <v>0</v>
      </c>
      <c r="G153" s="46">
        <v>0</v>
      </c>
      <c r="H153" s="46">
        <v>239517.9</v>
      </c>
      <c r="I153" s="46">
        <v>0</v>
      </c>
      <c r="J153" s="46">
        <v>0</v>
      </c>
      <c r="K153" s="46">
        <v>0</v>
      </c>
      <c r="L153" s="46">
        <v>235870.8</v>
      </c>
      <c r="M153" s="46">
        <v>0</v>
      </c>
      <c r="N153" s="46">
        <v>0</v>
      </c>
      <c r="O153" s="71" t="e">
        <f>#REF!</f>
        <v>#REF!</v>
      </c>
      <c r="P153" s="43" t="s">
        <v>687</v>
      </c>
    </row>
    <row r="154" spans="1:16" s="9" customFormat="1" ht="39" customHeight="1" x14ac:dyDescent="0.25">
      <c r="A154" s="7" t="s">
        <v>24</v>
      </c>
      <c r="B154" s="37" t="s">
        <v>44</v>
      </c>
      <c r="C154" s="69">
        <f>SUM(C155:C197)</f>
        <v>596524.4</v>
      </c>
      <c r="D154" s="69">
        <f t="shared" ref="D154:N154" si="21">SUM(D155:D197)</f>
        <v>16600258.6</v>
      </c>
      <c r="E154" s="69">
        <f t="shared" si="21"/>
        <v>425.3</v>
      </c>
      <c r="F154" s="69">
        <f t="shared" si="21"/>
        <v>0</v>
      </c>
      <c r="G154" s="69">
        <f t="shared" si="21"/>
        <v>596524.4</v>
      </c>
      <c r="H154" s="69">
        <f t="shared" si="21"/>
        <v>16599094.300000001</v>
      </c>
      <c r="I154" s="69">
        <f t="shared" si="21"/>
        <v>430.5</v>
      </c>
      <c r="J154" s="69">
        <f t="shared" si="21"/>
        <v>0</v>
      </c>
      <c r="K154" s="69">
        <f t="shared" si="21"/>
        <v>595129.4</v>
      </c>
      <c r="L154" s="69">
        <f t="shared" si="21"/>
        <v>16584553.300000001</v>
      </c>
      <c r="M154" s="69">
        <f t="shared" si="21"/>
        <v>430.5</v>
      </c>
      <c r="N154" s="69">
        <f t="shared" si="21"/>
        <v>0</v>
      </c>
      <c r="O154" s="71"/>
      <c r="P154" s="71"/>
    </row>
    <row r="155" spans="1:16" s="9" customFormat="1" ht="74.25" customHeight="1" x14ac:dyDescent="0.25">
      <c r="A155" s="10" t="s">
        <v>287</v>
      </c>
      <c r="B155" s="45" t="s">
        <v>286</v>
      </c>
      <c r="C155" s="49">
        <v>0</v>
      </c>
      <c r="D155" s="46">
        <v>1400</v>
      </c>
      <c r="E155" s="46">
        <v>0</v>
      </c>
      <c r="F155" s="46">
        <v>0</v>
      </c>
      <c r="G155" s="46">
        <v>0</v>
      </c>
      <c r="H155" s="46">
        <v>1050</v>
      </c>
      <c r="I155" s="46">
        <v>0</v>
      </c>
      <c r="J155" s="46">
        <v>0</v>
      </c>
      <c r="K155" s="46">
        <v>0</v>
      </c>
      <c r="L155" s="46">
        <v>1050</v>
      </c>
      <c r="M155" s="46">
        <v>0</v>
      </c>
      <c r="N155" s="46">
        <v>0</v>
      </c>
      <c r="O155" s="47" t="s">
        <v>647</v>
      </c>
      <c r="P155" s="43" t="s">
        <v>679</v>
      </c>
    </row>
    <row r="156" spans="1:16" s="9" customFormat="1" ht="78.75" customHeight="1" x14ac:dyDescent="0.25">
      <c r="A156" s="10" t="s">
        <v>288</v>
      </c>
      <c r="B156" s="45" t="s">
        <v>289</v>
      </c>
      <c r="C156" s="49">
        <v>0</v>
      </c>
      <c r="D156" s="46">
        <v>1200</v>
      </c>
      <c r="E156" s="46">
        <v>0</v>
      </c>
      <c r="F156" s="46">
        <v>0</v>
      </c>
      <c r="G156" s="46">
        <v>0</v>
      </c>
      <c r="H156" s="46">
        <v>750</v>
      </c>
      <c r="I156" s="46">
        <v>0</v>
      </c>
      <c r="J156" s="46">
        <v>0</v>
      </c>
      <c r="K156" s="46">
        <v>0</v>
      </c>
      <c r="L156" s="46">
        <v>750</v>
      </c>
      <c r="M156" s="46">
        <v>0</v>
      </c>
      <c r="N156" s="46">
        <v>0</v>
      </c>
      <c r="O156" s="70" t="s">
        <v>627</v>
      </c>
      <c r="P156" s="43" t="s">
        <v>679</v>
      </c>
    </row>
    <row r="157" spans="1:16" s="9" customFormat="1" ht="45.75" customHeight="1" x14ac:dyDescent="0.25">
      <c r="A157" s="10" t="s">
        <v>386</v>
      </c>
      <c r="B157" s="45" t="s">
        <v>290</v>
      </c>
      <c r="C157" s="49">
        <v>0</v>
      </c>
      <c r="D157" s="46">
        <v>24371.8</v>
      </c>
      <c r="E157" s="46">
        <v>0</v>
      </c>
      <c r="F157" s="46">
        <v>0</v>
      </c>
      <c r="G157" s="46">
        <v>0</v>
      </c>
      <c r="H157" s="46">
        <v>24244.2</v>
      </c>
      <c r="I157" s="46">
        <v>0</v>
      </c>
      <c r="J157" s="46">
        <v>0</v>
      </c>
      <c r="K157" s="46">
        <v>0</v>
      </c>
      <c r="L157" s="46">
        <v>24244.2</v>
      </c>
      <c r="M157" s="46">
        <v>0</v>
      </c>
      <c r="N157" s="46">
        <v>0</v>
      </c>
      <c r="O157" s="71" t="e">
        <f>#REF!</f>
        <v>#REF!</v>
      </c>
      <c r="P157" s="43" t="s">
        <v>678</v>
      </c>
    </row>
    <row r="158" spans="1:16" s="9" customFormat="1" ht="46.5" customHeight="1" x14ac:dyDescent="0.25">
      <c r="A158" s="10" t="s">
        <v>387</v>
      </c>
      <c r="B158" s="45" t="s">
        <v>291</v>
      </c>
      <c r="C158" s="49">
        <v>0</v>
      </c>
      <c r="D158" s="46">
        <v>1778607.4</v>
      </c>
      <c r="E158" s="46">
        <v>0</v>
      </c>
      <c r="F158" s="46">
        <v>0</v>
      </c>
      <c r="G158" s="46">
        <v>0</v>
      </c>
      <c r="H158" s="46">
        <v>1778607.4</v>
      </c>
      <c r="I158" s="46">
        <v>0</v>
      </c>
      <c r="J158" s="46">
        <v>0</v>
      </c>
      <c r="K158" s="46">
        <v>0</v>
      </c>
      <c r="L158" s="46">
        <v>1776168.7</v>
      </c>
      <c r="M158" s="46">
        <v>0</v>
      </c>
      <c r="N158" s="46">
        <v>0</v>
      </c>
      <c r="O158" s="71" t="e">
        <f>#REF!</f>
        <v>#REF!</v>
      </c>
      <c r="P158" s="43" t="s">
        <v>678</v>
      </c>
    </row>
    <row r="159" spans="1:16" s="9" customFormat="1" ht="47.25" customHeight="1" x14ac:dyDescent="0.25">
      <c r="A159" s="10" t="s">
        <v>388</v>
      </c>
      <c r="B159" s="45" t="s">
        <v>292</v>
      </c>
      <c r="C159" s="49">
        <v>0</v>
      </c>
      <c r="D159" s="46">
        <v>25136.7</v>
      </c>
      <c r="E159" s="46">
        <v>0</v>
      </c>
      <c r="F159" s="46">
        <v>0</v>
      </c>
      <c r="G159" s="46">
        <v>0</v>
      </c>
      <c r="H159" s="46">
        <v>25136.7</v>
      </c>
      <c r="I159" s="46">
        <v>0</v>
      </c>
      <c r="J159" s="46">
        <v>0</v>
      </c>
      <c r="K159" s="46">
        <v>0</v>
      </c>
      <c r="L159" s="46">
        <v>25044.6</v>
      </c>
      <c r="M159" s="46">
        <v>0</v>
      </c>
      <c r="N159" s="46">
        <v>0</v>
      </c>
      <c r="O159" s="71" t="e">
        <f>#REF!</f>
        <v>#REF!</v>
      </c>
      <c r="P159" s="43" t="s">
        <v>678</v>
      </c>
    </row>
    <row r="160" spans="1:16" s="9" customFormat="1" ht="51.75" customHeight="1" x14ac:dyDescent="0.25">
      <c r="A160" s="10" t="s">
        <v>389</v>
      </c>
      <c r="B160" s="45" t="s">
        <v>293</v>
      </c>
      <c r="C160" s="49">
        <v>0</v>
      </c>
      <c r="D160" s="46">
        <v>329404.7</v>
      </c>
      <c r="E160" s="46">
        <v>0</v>
      </c>
      <c r="F160" s="46">
        <v>0</v>
      </c>
      <c r="G160" s="46">
        <v>0</v>
      </c>
      <c r="H160" s="46">
        <v>329404.7</v>
      </c>
      <c r="I160" s="46">
        <v>0</v>
      </c>
      <c r="J160" s="46">
        <v>0</v>
      </c>
      <c r="K160" s="46">
        <v>0</v>
      </c>
      <c r="L160" s="46">
        <v>323202</v>
      </c>
      <c r="M160" s="46">
        <v>0</v>
      </c>
      <c r="N160" s="46">
        <v>0</v>
      </c>
      <c r="O160" s="71" t="e">
        <f>#REF!</f>
        <v>#REF!</v>
      </c>
      <c r="P160" s="43" t="s">
        <v>678</v>
      </c>
    </row>
    <row r="161" spans="1:16" s="9" customFormat="1" ht="48" customHeight="1" x14ac:dyDescent="0.25">
      <c r="A161" s="10" t="s">
        <v>390</v>
      </c>
      <c r="B161" s="45" t="s">
        <v>294</v>
      </c>
      <c r="C161" s="49">
        <v>0</v>
      </c>
      <c r="D161" s="46">
        <v>88059.1</v>
      </c>
      <c r="E161" s="46">
        <v>0</v>
      </c>
      <c r="F161" s="46">
        <v>0</v>
      </c>
      <c r="G161" s="46">
        <v>0</v>
      </c>
      <c r="H161" s="46">
        <v>87876.1</v>
      </c>
      <c r="I161" s="46">
        <v>0</v>
      </c>
      <c r="J161" s="46">
        <v>0</v>
      </c>
      <c r="K161" s="46">
        <v>0</v>
      </c>
      <c r="L161" s="46">
        <v>87640.8</v>
      </c>
      <c r="M161" s="46">
        <v>0</v>
      </c>
      <c r="N161" s="46">
        <v>0</v>
      </c>
      <c r="O161" s="71" t="e">
        <f>#REF!</f>
        <v>#REF!</v>
      </c>
      <c r="P161" s="43" t="s">
        <v>687</v>
      </c>
    </row>
    <row r="162" spans="1:16" s="9" customFormat="1" ht="41.25" customHeight="1" x14ac:dyDescent="0.25">
      <c r="A162" s="10" t="s">
        <v>391</v>
      </c>
      <c r="B162" s="74" t="s">
        <v>434</v>
      </c>
      <c r="C162" s="49">
        <v>0</v>
      </c>
      <c r="D162" s="46">
        <v>500</v>
      </c>
      <c r="E162" s="46">
        <v>0</v>
      </c>
      <c r="F162" s="46">
        <v>0</v>
      </c>
      <c r="G162" s="46">
        <v>0</v>
      </c>
      <c r="H162" s="46">
        <v>500</v>
      </c>
      <c r="I162" s="46">
        <v>0</v>
      </c>
      <c r="J162" s="46">
        <v>0</v>
      </c>
      <c r="K162" s="46">
        <v>0</v>
      </c>
      <c r="L162" s="46">
        <v>500</v>
      </c>
      <c r="M162" s="46">
        <v>0</v>
      </c>
      <c r="N162" s="46">
        <v>0</v>
      </c>
      <c r="O162" s="70" t="s">
        <v>516</v>
      </c>
      <c r="P162" s="43" t="s">
        <v>675</v>
      </c>
    </row>
    <row r="163" spans="1:16" s="9" customFormat="1" ht="62.25" customHeight="1" x14ac:dyDescent="0.25">
      <c r="A163" s="10" t="s">
        <v>392</v>
      </c>
      <c r="B163" s="45" t="s">
        <v>295</v>
      </c>
      <c r="C163" s="49">
        <v>0</v>
      </c>
      <c r="D163" s="46">
        <v>100</v>
      </c>
      <c r="E163" s="46">
        <v>0</v>
      </c>
      <c r="F163" s="46">
        <v>0</v>
      </c>
      <c r="G163" s="46">
        <v>0</v>
      </c>
      <c r="H163" s="46">
        <v>100</v>
      </c>
      <c r="I163" s="46">
        <v>0</v>
      </c>
      <c r="J163" s="46">
        <v>0</v>
      </c>
      <c r="K163" s="46">
        <v>0</v>
      </c>
      <c r="L163" s="46">
        <v>100</v>
      </c>
      <c r="M163" s="46">
        <v>0</v>
      </c>
      <c r="N163" s="46">
        <v>0</v>
      </c>
      <c r="O163" s="47" t="s">
        <v>548</v>
      </c>
      <c r="P163" s="43" t="s">
        <v>675</v>
      </c>
    </row>
    <row r="164" spans="1:16" s="9" customFormat="1" ht="41.25" customHeight="1" x14ac:dyDescent="0.25">
      <c r="A164" s="10" t="s">
        <v>393</v>
      </c>
      <c r="B164" s="45" t="s">
        <v>296</v>
      </c>
      <c r="C164" s="49">
        <v>0</v>
      </c>
      <c r="D164" s="46">
        <v>202.5</v>
      </c>
      <c r="E164" s="46">
        <v>0</v>
      </c>
      <c r="F164" s="46">
        <v>0</v>
      </c>
      <c r="G164" s="46">
        <v>0</v>
      </c>
      <c r="H164" s="46">
        <v>202.5</v>
      </c>
      <c r="I164" s="46">
        <v>0</v>
      </c>
      <c r="J164" s="46">
        <v>0</v>
      </c>
      <c r="K164" s="46">
        <v>0</v>
      </c>
      <c r="L164" s="46">
        <v>202.5</v>
      </c>
      <c r="M164" s="46">
        <v>0</v>
      </c>
      <c r="N164" s="46">
        <v>0</v>
      </c>
      <c r="O164" s="47"/>
      <c r="P164" s="43" t="s">
        <v>675</v>
      </c>
    </row>
    <row r="165" spans="1:16" s="9" customFormat="1" ht="51.75" customHeight="1" x14ac:dyDescent="0.25">
      <c r="A165" s="10" t="s">
        <v>394</v>
      </c>
      <c r="B165" s="45"/>
      <c r="C165" s="49"/>
      <c r="D165" s="46"/>
      <c r="E165" s="46"/>
      <c r="F165" s="46"/>
      <c r="G165" s="46"/>
      <c r="H165" s="46"/>
      <c r="I165" s="46"/>
      <c r="J165" s="46"/>
      <c r="K165" s="46"/>
      <c r="L165" s="46"/>
      <c r="M165" s="46"/>
      <c r="N165" s="46"/>
      <c r="O165" s="70"/>
      <c r="P165" s="70"/>
    </row>
    <row r="166" spans="1:16" s="9" customFormat="1" ht="28.5" customHeight="1" x14ac:dyDescent="0.25">
      <c r="A166" s="10" t="s">
        <v>395</v>
      </c>
      <c r="B166" s="45" t="s">
        <v>297</v>
      </c>
      <c r="C166" s="49">
        <v>0</v>
      </c>
      <c r="D166" s="46">
        <v>126.4</v>
      </c>
      <c r="E166" s="46">
        <v>0</v>
      </c>
      <c r="F166" s="46">
        <v>0</v>
      </c>
      <c r="G166" s="46">
        <v>0</v>
      </c>
      <c r="H166" s="46">
        <v>126.4</v>
      </c>
      <c r="I166" s="46">
        <v>0</v>
      </c>
      <c r="J166" s="46">
        <v>0</v>
      </c>
      <c r="K166" s="46">
        <v>0</v>
      </c>
      <c r="L166" s="46">
        <v>126.4</v>
      </c>
      <c r="M166" s="46">
        <v>0</v>
      </c>
      <c r="N166" s="46">
        <v>0</v>
      </c>
      <c r="O166" s="70" t="s">
        <v>517</v>
      </c>
      <c r="P166" s="43" t="s">
        <v>675</v>
      </c>
    </row>
    <row r="167" spans="1:16" s="9" customFormat="1" ht="44.25" customHeight="1" x14ac:dyDescent="0.25">
      <c r="A167" s="10" t="s">
        <v>396</v>
      </c>
      <c r="B167" s="45"/>
      <c r="C167" s="49"/>
      <c r="D167" s="46"/>
      <c r="E167" s="46"/>
      <c r="F167" s="46"/>
      <c r="G167" s="46"/>
      <c r="H167" s="46"/>
      <c r="I167" s="46"/>
      <c r="J167" s="46"/>
      <c r="K167" s="46"/>
      <c r="L167" s="46"/>
      <c r="M167" s="46"/>
      <c r="N167" s="46"/>
      <c r="O167" s="70"/>
      <c r="P167" s="70"/>
    </row>
    <row r="168" spans="1:16" s="9" customFormat="1" ht="78.75" customHeight="1" x14ac:dyDescent="0.25">
      <c r="A168" s="10" t="s">
        <v>397</v>
      </c>
      <c r="B168" s="45" t="s">
        <v>445</v>
      </c>
      <c r="C168" s="49">
        <v>0</v>
      </c>
      <c r="D168" s="46">
        <v>615.1</v>
      </c>
      <c r="E168" s="46">
        <v>0</v>
      </c>
      <c r="F168" s="46">
        <v>0</v>
      </c>
      <c r="G168" s="46">
        <v>0</v>
      </c>
      <c r="H168" s="46">
        <v>615.1</v>
      </c>
      <c r="I168" s="46">
        <v>0</v>
      </c>
      <c r="J168" s="46">
        <v>0</v>
      </c>
      <c r="K168" s="46">
        <v>0</v>
      </c>
      <c r="L168" s="46">
        <v>615.1</v>
      </c>
      <c r="M168" s="46">
        <v>0</v>
      </c>
      <c r="N168" s="46">
        <v>0</v>
      </c>
      <c r="O168" s="70" t="s">
        <v>518</v>
      </c>
      <c r="P168" s="43" t="s">
        <v>675</v>
      </c>
    </row>
    <row r="169" spans="1:16" s="9" customFormat="1" ht="29.25" customHeight="1" x14ac:dyDescent="0.25">
      <c r="A169" s="10" t="s">
        <v>398</v>
      </c>
      <c r="B169" s="45" t="s">
        <v>298</v>
      </c>
      <c r="C169" s="49">
        <v>0</v>
      </c>
      <c r="D169" s="46">
        <v>400</v>
      </c>
      <c r="E169" s="46">
        <v>0</v>
      </c>
      <c r="F169" s="46">
        <v>0</v>
      </c>
      <c r="G169" s="46">
        <v>0</v>
      </c>
      <c r="H169" s="46">
        <v>400</v>
      </c>
      <c r="I169" s="46">
        <v>0</v>
      </c>
      <c r="J169" s="46">
        <v>0</v>
      </c>
      <c r="K169" s="46">
        <v>0</v>
      </c>
      <c r="L169" s="46">
        <v>400</v>
      </c>
      <c r="M169" s="46">
        <v>0</v>
      </c>
      <c r="N169" s="46">
        <v>0</v>
      </c>
      <c r="O169" s="47"/>
      <c r="P169" s="43" t="s">
        <v>675</v>
      </c>
    </row>
    <row r="170" spans="1:16" s="9" customFormat="1" ht="39.75" customHeight="1" x14ac:dyDescent="0.25">
      <c r="A170" s="10" t="s">
        <v>399</v>
      </c>
      <c r="B170" s="45" t="s">
        <v>299</v>
      </c>
      <c r="C170" s="49">
        <v>0</v>
      </c>
      <c r="D170" s="46">
        <v>421.2</v>
      </c>
      <c r="E170" s="46">
        <v>0</v>
      </c>
      <c r="F170" s="46">
        <v>0</v>
      </c>
      <c r="G170" s="46">
        <v>0</v>
      </c>
      <c r="H170" s="46">
        <v>421.2</v>
      </c>
      <c r="I170" s="46">
        <v>0</v>
      </c>
      <c r="J170" s="46">
        <v>0</v>
      </c>
      <c r="K170" s="46">
        <v>0</v>
      </c>
      <c r="L170" s="46">
        <v>421.2</v>
      </c>
      <c r="M170" s="46">
        <v>0</v>
      </c>
      <c r="N170" s="46">
        <v>0</v>
      </c>
      <c r="O170" s="70" t="s">
        <v>519</v>
      </c>
      <c r="P170" s="43" t="s">
        <v>675</v>
      </c>
    </row>
    <row r="171" spans="1:16" s="9" customFormat="1" ht="40.5" customHeight="1" x14ac:dyDescent="0.25">
      <c r="A171" s="10" t="s">
        <v>400</v>
      </c>
      <c r="B171" s="45"/>
      <c r="C171" s="49"/>
      <c r="D171" s="46"/>
      <c r="E171" s="46"/>
      <c r="F171" s="46"/>
      <c r="G171" s="46"/>
      <c r="H171" s="46"/>
      <c r="I171" s="46"/>
      <c r="J171" s="46"/>
      <c r="K171" s="46"/>
      <c r="L171" s="46"/>
      <c r="M171" s="46"/>
      <c r="N171" s="46"/>
      <c r="O171" s="47"/>
      <c r="P171" s="47"/>
    </row>
    <row r="172" spans="1:16" s="9" customFormat="1" ht="47.25" customHeight="1" x14ac:dyDescent="0.25">
      <c r="A172" s="10" t="s">
        <v>401</v>
      </c>
      <c r="B172" s="45" t="s">
        <v>300</v>
      </c>
      <c r="C172" s="49">
        <v>0</v>
      </c>
      <c r="D172" s="46">
        <v>1559.2</v>
      </c>
      <c r="E172" s="46">
        <v>0</v>
      </c>
      <c r="F172" s="46">
        <v>0</v>
      </c>
      <c r="G172" s="46">
        <v>0</v>
      </c>
      <c r="H172" s="46">
        <v>1559.2</v>
      </c>
      <c r="I172" s="46">
        <v>0</v>
      </c>
      <c r="J172" s="46">
        <v>0</v>
      </c>
      <c r="K172" s="46">
        <v>0</v>
      </c>
      <c r="L172" s="46">
        <v>1559.2</v>
      </c>
      <c r="M172" s="46">
        <v>0</v>
      </c>
      <c r="N172" s="46">
        <v>0</v>
      </c>
      <c r="O172" s="73" t="s">
        <v>520</v>
      </c>
      <c r="P172" s="43" t="s">
        <v>675</v>
      </c>
    </row>
    <row r="173" spans="1:16" s="9" customFormat="1" x14ac:dyDescent="0.25">
      <c r="A173" s="10" t="s">
        <v>402</v>
      </c>
      <c r="B173" s="45"/>
      <c r="C173" s="49"/>
      <c r="D173" s="46"/>
      <c r="E173" s="46"/>
      <c r="F173" s="46"/>
      <c r="G173" s="46"/>
      <c r="H173" s="46"/>
      <c r="I173" s="46"/>
      <c r="J173" s="46"/>
      <c r="K173" s="46"/>
      <c r="L173" s="46"/>
      <c r="M173" s="46"/>
      <c r="N173" s="46"/>
      <c r="O173" s="47"/>
      <c r="P173" s="47"/>
    </row>
    <row r="174" spans="1:16" s="9" customFormat="1" ht="39" customHeight="1" x14ac:dyDescent="0.25">
      <c r="A174" s="10" t="s">
        <v>403</v>
      </c>
      <c r="B174" s="45" t="s">
        <v>301</v>
      </c>
      <c r="C174" s="49">
        <v>0</v>
      </c>
      <c r="D174" s="46">
        <v>100</v>
      </c>
      <c r="E174" s="46">
        <v>0</v>
      </c>
      <c r="F174" s="46">
        <v>0</v>
      </c>
      <c r="G174" s="46">
        <v>0</v>
      </c>
      <c r="H174" s="46">
        <v>100</v>
      </c>
      <c r="I174" s="46">
        <v>0</v>
      </c>
      <c r="J174" s="46">
        <v>0</v>
      </c>
      <c r="K174" s="46">
        <v>0</v>
      </c>
      <c r="L174" s="46">
        <v>100</v>
      </c>
      <c r="M174" s="46">
        <v>0</v>
      </c>
      <c r="N174" s="46">
        <v>0</v>
      </c>
      <c r="O174" s="47" t="s">
        <v>551</v>
      </c>
      <c r="P174" s="43" t="s">
        <v>675</v>
      </c>
    </row>
    <row r="175" spans="1:16" s="9" customFormat="1" ht="42.75" customHeight="1" x14ac:dyDescent="0.25">
      <c r="A175" s="10" t="s">
        <v>404</v>
      </c>
      <c r="B175" s="45" t="s">
        <v>302</v>
      </c>
      <c r="C175" s="49">
        <v>0</v>
      </c>
      <c r="D175" s="46">
        <v>3402.7</v>
      </c>
      <c r="E175" s="46">
        <v>0</v>
      </c>
      <c r="F175" s="46">
        <v>0</v>
      </c>
      <c r="G175" s="46">
        <v>0</v>
      </c>
      <c r="H175" s="46">
        <v>3402.7</v>
      </c>
      <c r="I175" s="46">
        <v>0</v>
      </c>
      <c r="J175" s="46">
        <v>0</v>
      </c>
      <c r="K175" s="46">
        <v>0</v>
      </c>
      <c r="L175" s="46">
        <v>2951.9</v>
      </c>
      <c r="M175" s="46">
        <v>0</v>
      </c>
      <c r="N175" s="46">
        <v>0</v>
      </c>
      <c r="O175" s="73" t="s">
        <v>521</v>
      </c>
      <c r="P175" s="43" t="s">
        <v>678</v>
      </c>
    </row>
    <row r="176" spans="1:16" s="9" customFormat="1" ht="76.5" customHeight="1" x14ac:dyDescent="0.25">
      <c r="A176" s="10" t="s">
        <v>405</v>
      </c>
      <c r="B176" s="45" t="s">
        <v>303</v>
      </c>
      <c r="C176" s="49">
        <v>0</v>
      </c>
      <c r="D176" s="46">
        <v>12450</v>
      </c>
      <c r="E176" s="46">
        <v>0</v>
      </c>
      <c r="F176" s="46">
        <v>0</v>
      </c>
      <c r="G176" s="46">
        <v>0</v>
      </c>
      <c r="H176" s="46">
        <v>12450</v>
      </c>
      <c r="I176" s="46">
        <v>0</v>
      </c>
      <c r="J176" s="46">
        <v>0</v>
      </c>
      <c r="K176" s="46">
        <v>0</v>
      </c>
      <c r="L176" s="46">
        <v>12406.9</v>
      </c>
      <c r="M176" s="46">
        <v>0</v>
      </c>
      <c r="N176" s="46">
        <v>0</v>
      </c>
      <c r="O176" s="73" t="s">
        <v>522</v>
      </c>
      <c r="P176" s="43" t="s">
        <v>680</v>
      </c>
    </row>
    <row r="177" spans="1:16" s="9" customFormat="1" ht="31.5" customHeight="1" x14ac:dyDescent="0.25">
      <c r="A177" s="10" t="s">
        <v>406</v>
      </c>
      <c r="B177" s="45"/>
      <c r="C177" s="49"/>
      <c r="D177" s="46"/>
      <c r="E177" s="46"/>
      <c r="F177" s="46"/>
      <c r="G177" s="46"/>
      <c r="H177" s="46"/>
      <c r="I177" s="46"/>
      <c r="J177" s="46"/>
      <c r="K177" s="46"/>
      <c r="L177" s="46"/>
      <c r="M177" s="46"/>
      <c r="N177" s="46"/>
      <c r="O177" s="73"/>
      <c r="P177" s="73"/>
    </row>
    <row r="178" spans="1:16" s="9" customFormat="1" ht="42.75" customHeight="1" x14ac:dyDescent="0.25">
      <c r="A178" s="10" t="s">
        <v>407</v>
      </c>
      <c r="B178" s="45" t="s">
        <v>304</v>
      </c>
      <c r="C178" s="49">
        <v>0</v>
      </c>
      <c r="D178" s="46">
        <v>450</v>
      </c>
      <c r="E178" s="46">
        <v>0</v>
      </c>
      <c r="F178" s="46">
        <v>0</v>
      </c>
      <c r="G178" s="46">
        <v>0</v>
      </c>
      <c r="H178" s="46">
        <v>450</v>
      </c>
      <c r="I178" s="46">
        <v>0</v>
      </c>
      <c r="J178" s="46">
        <v>0</v>
      </c>
      <c r="K178" s="46">
        <v>0</v>
      </c>
      <c r="L178" s="46">
        <v>450</v>
      </c>
      <c r="M178" s="46">
        <v>0</v>
      </c>
      <c r="N178" s="46">
        <v>0</v>
      </c>
      <c r="O178" s="47" t="s">
        <v>634</v>
      </c>
      <c r="P178" s="43" t="s">
        <v>675</v>
      </c>
    </row>
    <row r="179" spans="1:16" s="9" customFormat="1" ht="42.75" customHeight="1" x14ac:dyDescent="0.25">
      <c r="A179" s="10" t="s">
        <v>408</v>
      </c>
      <c r="B179" s="45" t="s">
        <v>305</v>
      </c>
      <c r="C179" s="49">
        <v>0</v>
      </c>
      <c r="D179" s="46">
        <v>425</v>
      </c>
      <c r="E179" s="46">
        <v>0</v>
      </c>
      <c r="F179" s="46">
        <v>0</v>
      </c>
      <c r="G179" s="46">
        <v>0</v>
      </c>
      <c r="H179" s="46">
        <v>425</v>
      </c>
      <c r="I179" s="46">
        <v>0</v>
      </c>
      <c r="J179" s="46">
        <v>0</v>
      </c>
      <c r="K179" s="46">
        <v>0</v>
      </c>
      <c r="L179" s="46">
        <v>425</v>
      </c>
      <c r="M179" s="46">
        <v>0</v>
      </c>
      <c r="N179" s="46">
        <v>0</v>
      </c>
      <c r="O179" s="47" t="s">
        <v>523</v>
      </c>
      <c r="P179" s="43" t="s">
        <v>675</v>
      </c>
    </row>
    <row r="180" spans="1:16" s="9" customFormat="1" ht="39" customHeight="1" x14ac:dyDescent="0.25">
      <c r="A180" s="10" t="s">
        <v>409</v>
      </c>
      <c r="B180" s="45" t="s">
        <v>306</v>
      </c>
      <c r="C180" s="49">
        <v>0</v>
      </c>
      <c r="D180" s="46">
        <v>208</v>
      </c>
      <c r="E180" s="46">
        <v>0</v>
      </c>
      <c r="F180" s="46">
        <v>0</v>
      </c>
      <c r="G180" s="46">
        <v>0</v>
      </c>
      <c r="H180" s="46">
        <v>208</v>
      </c>
      <c r="I180" s="46">
        <v>0</v>
      </c>
      <c r="J180" s="46">
        <v>0</v>
      </c>
      <c r="K180" s="46">
        <v>0</v>
      </c>
      <c r="L180" s="46">
        <v>208</v>
      </c>
      <c r="M180" s="46">
        <v>0</v>
      </c>
      <c r="N180" s="46">
        <v>0</v>
      </c>
      <c r="O180" s="70" t="s">
        <v>623</v>
      </c>
      <c r="P180" s="43" t="s">
        <v>675</v>
      </c>
    </row>
    <row r="181" spans="1:16" s="9" customFormat="1" ht="60" customHeight="1" x14ac:dyDescent="0.25">
      <c r="A181" s="10" t="s">
        <v>410</v>
      </c>
      <c r="B181" s="45" t="s">
        <v>307</v>
      </c>
      <c r="C181" s="49">
        <v>0</v>
      </c>
      <c r="D181" s="46">
        <v>249.6</v>
      </c>
      <c r="E181" s="46">
        <v>0</v>
      </c>
      <c r="F181" s="46">
        <v>0</v>
      </c>
      <c r="G181" s="46">
        <v>0</v>
      </c>
      <c r="H181" s="46">
        <v>249.6</v>
      </c>
      <c r="I181" s="46">
        <v>0</v>
      </c>
      <c r="J181" s="46">
        <v>0</v>
      </c>
      <c r="K181" s="46">
        <v>0</v>
      </c>
      <c r="L181" s="46">
        <v>249.6</v>
      </c>
      <c r="M181" s="46">
        <v>0</v>
      </c>
      <c r="N181" s="46">
        <v>0</v>
      </c>
      <c r="O181" s="47" t="s">
        <v>508</v>
      </c>
      <c r="P181" s="43" t="s">
        <v>675</v>
      </c>
    </row>
    <row r="182" spans="1:16" s="9" customFormat="1" ht="44.25" customHeight="1" x14ac:dyDescent="0.25">
      <c r="A182" s="10" t="s">
        <v>411</v>
      </c>
      <c r="B182" s="45"/>
      <c r="C182" s="49"/>
      <c r="D182" s="46"/>
      <c r="E182" s="46"/>
      <c r="F182" s="46"/>
      <c r="G182" s="46"/>
      <c r="H182" s="46"/>
      <c r="I182" s="46"/>
      <c r="J182" s="46"/>
      <c r="K182" s="46"/>
      <c r="L182" s="46"/>
      <c r="M182" s="46"/>
      <c r="N182" s="46"/>
      <c r="O182" s="70"/>
      <c r="P182" s="70"/>
    </row>
    <row r="183" spans="1:16" s="9" customFormat="1" ht="17.25" customHeight="1" x14ac:dyDescent="0.25">
      <c r="A183" s="10" t="s">
        <v>412</v>
      </c>
      <c r="B183" s="45" t="s">
        <v>308</v>
      </c>
      <c r="C183" s="49">
        <v>0</v>
      </c>
      <c r="D183" s="46">
        <v>300</v>
      </c>
      <c r="E183" s="46">
        <v>0</v>
      </c>
      <c r="F183" s="46">
        <v>0</v>
      </c>
      <c r="G183" s="46">
        <v>0</v>
      </c>
      <c r="H183" s="46">
        <v>300</v>
      </c>
      <c r="I183" s="46">
        <v>0</v>
      </c>
      <c r="J183" s="46">
        <v>0</v>
      </c>
      <c r="K183" s="46">
        <v>0</v>
      </c>
      <c r="L183" s="46">
        <v>300</v>
      </c>
      <c r="M183" s="46">
        <v>0</v>
      </c>
      <c r="N183" s="46">
        <v>0</v>
      </c>
      <c r="O183" s="47" t="s">
        <v>524</v>
      </c>
      <c r="P183" s="43" t="s">
        <v>675</v>
      </c>
    </row>
    <row r="184" spans="1:16" s="9" customFormat="1" ht="45.75" customHeight="1" x14ac:dyDescent="0.25">
      <c r="A184" s="10" t="s">
        <v>413</v>
      </c>
      <c r="B184" s="45" t="s">
        <v>309</v>
      </c>
      <c r="C184" s="49">
        <v>0</v>
      </c>
      <c r="D184" s="46">
        <v>2400</v>
      </c>
      <c r="E184" s="46">
        <v>0</v>
      </c>
      <c r="F184" s="46">
        <v>0</v>
      </c>
      <c r="G184" s="46">
        <v>0</v>
      </c>
      <c r="H184" s="46">
        <v>2400</v>
      </c>
      <c r="I184" s="46">
        <v>0</v>
      </c>
      <c r="J184" s="46">
        <v>0</v>
      </c>
      <c r="K184" s="46">
        <v>0</v>
      </c>
      <c r="L184" s="46">
        <v>2400</v>
      </c>
      <c r="M184" s="46">
        <v>0</v>
      </c>
      <c r="N184" s="46">
        <v>0</v>
      </c>
      <c r="O184" s="47" t="s">
        <v>628</v>
      </c>
      <c r="P184" s="43" t="s">
        <v>675</v>
      </c>
    </row>
    <row r="185" spans="1:16" s="9" customFormat="1" ht="40.5" customHeight="1" x14ac:dyDescent="0.25">
      <c r="A185" s="10" t="s">
        <v>414</v>
      </c>
      <c r="B185" s="45" t="s">
        <v>310</v>
      </c>
      <c r="C185" s="49">
        <v>0</v>
      </c>
      <c r="D185" s="46">
        <v>1906.2</v>
      </c>
      <c r="E185" s="46">
        <v>0</v>
      </c>
      <c r="F185" s="46">
        <v>0</v>
      </c>
      <c r="G185" s="46">
        <v>0</v>
      </c>
      <c r="H185" s="46">
        <v>1906.2</v>
      </c>
      <c r="I185" s="46">
        <v>0</v>
      </c>
      <c r="J185" s="46">
        <v>0</v>
      </c>
      <c r="K185" s="46">
        <v>0</v>
      </c>
      <c r="L185" s="46">
        <v>1906.2</v>
      </c>
      <c r="M185" s="46">
        <v>0</v>
      </c>
      <c r="N185" s="46">
        <v>0</v>
      </c>
      <c r="O185" s="47" t="s">
        <v>532</v>
      </c>
      <c r="P185" s="43" t="s">
        <v>675</v>
      </c>
    </row>
    <row r="186" spans="1:16" s="9" customFormat="1" ht="85.5" customHeight="1" x14ac:dyDescent="0.25">
      <c r="A186" s="10" t="s">
        <v>415</v>
      </c>
      <c r="B186" s="45" t="s">
        <v>311</v>
      </c>
      <c r="C186" s="49">
        <v>0</v>
      </c>
      <c r="D186" s="46">
        <v>12068.4</v>
      </c>
      <c r="E186" s="46">
        <v>0</v>
      </c>
      <c r="F186" s="46">
        <v>0</v>
      </c>
      <c r="G186" s="46">
        <v>0</v>
      </c>
      <c r="H186" s="46">
        <v>12068.4</v>
      </c>
      <c r="I186" s="46">
        <v>0</v>
      </c>
      <c r="J186" s="46">
        <v>0</v>
      </c>
      <c r="K186" s="46">
        <v>0</v>
      </c>
      <c r="L186" s="46">
        <v>11526</v>
      </c>
      <c r="M186" s="46">
        <v>0</v>
      </c>
      <c r="N186" s="46">
        <v>0</v>
      </c>
      <c r="O186" s="75" t="s">
        <v>525</v>
      </c>
      <c r="P186" s="43" t="s">
        <v>681</v>
      </c>
    </row>
    <row r="187" spans="1:16" s="9" customFormat="1" ht="39.75" customHeight="1" x14ac:dyDescent="0.25">
      <c r="A187" s="10" t="s">
        <v>416</v>
      </c>
      <c r="B187" s="45" t="s">
        <v>312</v>
      </c>
      <c r="C187" s="49">
        <v>0</v>
      </c>
      <c r="D187" s="46">
        <v>500</v>
      </c>
      <c r="E187" s="46">
        <v>0</v>
      </c>
      <c r="F187" s="46">
        <v>0</v>
      </c>
      <c r="G187" s="46">
        <v>0</v>
      </c>
      <c r="H187" s="46">
        <v>500</v>
      </c>
      <c r="I187" s="46">
        <v>0</v>
      </c>
      <c r="J187" s="46">
        <v>0</v>
      </c>
      <c r="K187" s="46">
        <v>0</v>
      </c>
      <c r="L187" s="46">
        <v>500</v>
      </c>
      <c r="M187" s="46">
        <v>0</v>
      </c>
      <c r="N187" s="46">
        <v>0</v>
      </c>
      <c r="O187" s="47" t="s">
        <v>655</v>
      </c>
      <c r="P187" s="43" t="s">
        <v>675</v>
      </c>
    </row>
    <row r="188" spans="1:16" s="9" customFormat="1" ht="129" customHeight="1" x14ac:dyDescent="0.25">
      <c r="A188" s="10" t="s">
        <v>417</v>
      </c>
      <c r="B188" s="45" t="s">
        <v>313</v>
      </c>
      <c r="C188" s="49">
        <v>0</v>
      </c>
      <c r="D188" s="46">
        <v>675</v>
      </c>
      <c r="E188" s="46">
        <v>0</v>
      </c>
      <c r="F188" s="46">
        <v>0</v>
      </c>
      <c r="G188" s="46">
        <v>0</v>
      </c>
      <c r="H188" s="46">
        <v>675</v>
      </c>
      <c r="I188" s="46">
        <v>0</v>
      </c>
      <c r="J188" s="46">
        <v>0</v>
      </c>
      <c r="K188" s="46">
        <v>0</v>
      </c>
      <c r="L188" s="46">
        <v>675</v>
      </c>
      <c r="M188" s="46">
        <v>0</v>
      </c>
      <c r="N188" s="46">
        <v>0</v>
      </c>
      <c r="O188" s="47" t="s">
        <v>648</v>
      </c>
      <c r="P188" s="43" t="s">
        <v>675</v>
      </c>
    </row>
    <row r="189" spans="1:16" s="9" customFormat="1" ht="52.5" customHeight="1" x14ac:dyDescent="0.25">
      <c r="A189" s="10" t="s">
        <v>418</v>
      </c>
      <c r="B189" s="45" t="s">
        <v>314</v>
      </c>
      <c r="C189" s="49">
        <v>0</v>
      </c>
      <c r="D189" s="46">
        <v>14270864.9</v>
      </c>
      <c r="E189" s="46">
        <v>0</v>
      </c>
      <c r="F189" s="46">
        <v>0</v>
      </c>
      <c r="G189" s="46">
        <v>0</v>
      </c>
      <c r="H189" s="46">
        <v>14270864.9</v>
      </c>
      <c r="I189" s="46">
        <v>0</v>
      </c>
      <c r="J189" s="46">
        <v>0</v>
      </c>
      <c r="K189" s="46">
        <v>0</v>
      </c>
      <c r="L189" s="46">
        <v>14268597.199999999</v>
      </c>
      <c r="M189" s="46">
        <v>0</v>
      </c>
      <c r="N189" s="46">
        <v>0</v>
      </c>
      <c r="O189" s="71" t="e">
        <f>#REF!</f>
        <v>#REF!</v>
      </c>
      <c r="P189" s="43" t="s">
        <v>687</v>
      </c>
    </row>
    <row r="190" spans="1:16" s="9" customFormat="1" ht="330.75" customHeight="1" x14ac:dyDescent="0.25">
      <c r="A190" s="10" t="s">
        <v>419</v>
      </c>
      <c r="B190" s="45" t="s">
        <v>315</v>
      </c>
      <c r="C190" s="49">
        <v>0</v>
      </c>
      <c r="D190" s="46">
        <v>3470.2</v>
      </c>
      <c r="E190" s="46">
        <v>425.3</v>
      </c>
      <c r="F190" s="46">
        <v>0</v>
      </c>
      <c r="G190" s="46">
        <v>0</v>
      </c>
      <c r="H190" s="46">
        <v>3416.8</v>
      </c>
      <c r="I190" s="42">
        <f>M190</f>
        <v>430.5</v>
      </c>
      <c r="J190" s="46">
        <v>0</v>
      </c>
      <c r="K190" s="46">
        <v>0</v>
      </c>
      <c r="L190" s="46">
        <v>3416.8</v>
      </c>
      <c r="M190" s="46">
        <v>430.5</v>
      </c>
      <c r="N190" s="46">
        <v>0</v>
      </c>
      <c r="O190" s="47" t="s">
        <v>641</v>
      </c>
      <c r="P190" s="43" t="s">
        <v>679</v>
      </c>
    </row>
    <row r="191" spans="1:16" s="9" customFormat="1" ht="103.5" customHeight="1" x14ac:dyDescent="0.25">
      <c r="A191" s="10" t="s">
        <v>420</v>
      </c>
      <c r="B191" s="45" t="s">
        <v>316</v>
      </c>
      <c r="C191" s="49">
        <v>0</v>
      </c>
      <c r="D191" s="46">
        <v>124</v>
      </c>
      <c r="E191" s="46">
        <v>0</v>
      </c>
      <c r="F191" s="46">
        <v>0</v>
      </c>
      <c r="G191" s="46">
        <v>0</v>
      </c>
      <c r="H191" s="46">
        <v>124</v>
      </c>
      <c r="I191" s="46">
        <v>0</v>
      </c>
      <c r="J191" s="46">
        <v>0</v>
      </c>
      <c r="K191" s="46">
        <v>0</v>
      </c>
      <c r="L191" s="46">
        <v>124</v>
      </c>
      <c r="M191" s="46">
        <v>0</v>
      </c>
      <c r="N191" s="46">
        <v>0</v>
      </c>
      <c r="O191" s="47" t="s">
        <v>649</v>
      </c>
      <c r="P191" s="43" t="s">
        <v>675</v>
      </c>
    </row>
    <row r="192" spans="1:16" s="9" customFormat="1" ht="41.25" customHeight="1" x14ac:dyDescent="0.25">
      <c r="A192" s="10" t="s">
        <v>421</v>
      </c>
      <c r="B192" s="45" t="s">
        <v>317</v>
      </c>
      <c r="C192" s="46">
        <v>596524.4</v>
      </c>
      <c r="D192" s="46">
        <v>0</v>
      </c>
      <c r="E192" s="46">
        <v>0</v>
      </c>
      <c r="F192" s="46">
        <v>0</v>
      </c>
      <c r="G192" s="46">
        <v>596524.4</v>
      </c>
      <c r="H192" s="46">
        <v>0</v>
      </c>
      <c r="I192" s="46">
        <v>0</v>
      </c>
      <c r="J192" s="46">
        <v>0</v>
      </c>
      <c r="K192" s="46">
        <f>594035.6+840+253.81</f>
        <v>595129.4</v>
      </c>
      <c r="L192" s="46">
        <v>0</v>
      </c>
      <c r="M192" s="46">
        <v>0</v>
      </c>
      <c r="N192" s="46">
        <v>0</v>
      </c>
      <c r="O192" s="71" t="e">
        <f>#REF!</f>
        <v>#REF!</v>
      </c>
      <c r="P192" s="76" t="s">
        <v>675</v>
      </c>
    </row>
    <row r="193" spans="1:16" s="9" customFormat="1" ht="33" customHeight="1" x14ac:dyDescent="0.25">
      <c r="A193" s="10" t="s">
        <v>422</v>
      </c>
      <c r="B193" s="45" t="s">
        <v>318</v>
      </c>
      <c r="C193" s="46">
        <v>0</v>
      </c>
      <c r="D193" s="46">
        <v>24932.1</v>
      </c>
      <c r="E193" s="46">
        <v>0</v>
      </c>
      <c r="F193" s="46">
        <v>0</v>
      </c>
      <c r="G193" s="46">
        <v>0</v>
      </c>
      <c r="H193" s="46">
        <v>24931.8</v>
      </c>
      <c r="I193" s="46">
        <v>0</v>
      </c>
      <c r="J193" s="46">
        <v>0</v>
      </c>
      <c r="K193" s="46">
        <v>0</v>
      </c>
      <c r="L193" s="46">
        <v>24931.8</v>
      </c>
      <c r="M193" s="46">
        <v>0</v>
      </c>
      <c r="N193" s="46">
        <v>0</v>
      </c>
      <c r="O193" s="47" t="s">
        <v>658</v>
      </c>
      <c r="P193" s="43" t="s">
        <v>675</v>
      </c>
    </row>
    <row r="194" spans="1:16" s="9" customFormat="1" ht="60" customHeight="1" x14ac:dyDescent="0.25">
      <c r="A194" s="10" t="s">
        <v>423</v>
      </c>
      <c r="B194" s="45" t="s">
        <v>271</v>
      </c>
      <c r="C194" s="46">
        <v>0</v>
      </c>
      <c r="D194" s="46">
        <v>5340.9</v>
      </c>
      <c r="E194" s="46">
        <v>0</v>
      </c>
      <c r="F194" s="46">
        <v>0</v>
      </c>
      <c r="G194" s="46">
        <v>0</v>
      </c>
      <c r="H194" s="46">
        <v>5340.9</v>
      </c>
      <c r="I194" s="46">
        <v>0</v>
      </c>
      <c r="J194" s="46">
        <v>0</v>
      </c>
      <c r="K194" s="46">
        <v>0</v>
      </c>
      <c r="L194" s="46">
        <v>4686</v>
      </c>
      <c r="M194" s="46">
        <v>0</v>
      </c>
      <c r="N194" s="46">
        <v>0</v>
      </c>
      <c r="O194" s="47" t="s">
        <v>659</v>
      </c>
      <c r="P194" s="43" t="s">
        <v>678</v>
      </c>
    </row>
    <row r="195" spans="1:16" s="9" customFormat="1" ht="233.25" customHeight="1" x14ac:dyDescent="0.25">
      <c r="A195" s="10" t="s">
        <v>424</v>
      </c>
      <c r="B195" s="45" t="s">
        <v>319</v>
      </c>
      <c r="C195" s="46">
        <v>0</v>
      </c>
      <c r="D195" s="46">
        <v>7121.1</v>
      </c>
      <c r="E195" s="46">
        <v>0</v>
      </c>
      <c r="F195" s="46">
        <v>0</v>
      </c>
      <c r="G195" s="46">
        <v>0</v>
      </c>
      <c r="H195" s="46">
        <v>7121.1</v>
      </c>
      <c r="I195" s="46">
        <v>0</v>
      </c>
      <c r="J195" s="46">
        <v>0</v>
      </c>
      <c r="K195" s="46">
        <v>0</v>
      </c>
      <c r="L195" s="46">
        <v>5507.8</v>
      </c>
      <c r="M195" s="46">
        <v>0</v>
      </c>
      <c r="N195" s="46">
        <v>0</v>
      </c>
      <c r="O195" s="77" t="s">
        <v>652</v>
      </c>
      <c r="P195" s="43" t="s">
        <v>679</v>
      </c>
    </row>
    <row r="196" spans="1:16" s="9" customFormat="1" ht="116.25" customHeight="1" x14ac:dyDescent="0.25">
      <c r="A196" s="10" t="s">
        <v>492</v>
      </c>
      <c r="B196" s="45" t="s">
        <v>494</v>
      </c>
      <c r="C196" s="46">
        <v>0</v>
      </c>
      <c r="D196" s="46">
        <v>981.1</v>
      </c>
      <c r="E196" s="46">
        <v>0</v>
      </c>
      <c r="F196" s="46">
        <v>0</v>
      </c>
      <c r="G196" s="46">
        <v>0</v>
      </c>
      <c r="H196" s="46">
        <v>981.1</v>
      </c>
      <c r="I196" s="46">
        <v>0</v>
      </c>
      <c r="J196" s="46">
        <v>0</v>
      </c>
      <c r="K196" s="46">
        <v>0</v>
      </c>
      <c r="L196" s="46">
        <v>981.1</v>
      </c>
      <c r="M196" s="46">
        <v>0</v>
      </c>
      <c r="N196" s="46">
        <v>0</v>
      </c>
      <c r="O196" s="47" t="s">
        <v>635</v>
      </c>
      <c r="P196" s="43" t="s">
        <v>675</v>
      </c>
    </row>
    <row r="197" spans="1:16" s="9" customFormat="1" ht="51" x14ac:dyDescent="0.25">
      <c r="A197" s="10" t="s">
        <v>493</v>
      </c>
      <c r="B197" s="45" t="s">
        <v>495</v>
      </c>
      <c r="C197" s="46">
        <v>0</v>
      </c>
      <c r="D197" s="46">
        <v>185.3</v>
      </c>
      <c r="E197" s="46">
        <v>0</v>
      </c>
      <c r="F197" s="46">
        <v>0</v>
      </c>
      <c r="G197" s="46">
        <v>0</v>
      </c>
      <c r="H197" s="46">
        <v>185.3</v>
      </c>
      <c r="I197" s="46">
        <v>0</v>
      </c>
      <c r="J197" s="46">
        <v>0</v>
      </c>
      <c r="K197" s="46">
        <v>0</v>
      </c>
      <c r="L197" s="46">
        <v>185.3</v>
      </c>
      <c r="M197" s="46">
        <v>0</v>
      </c>
      <c r="N197" s="46">
        <v>0</v>
      </c>
      <c r="O197" s="47"/>
      <c r="P197" s="43" t="s">
        <v>675</v>
      </c>
    </row>
    <row r="198" spans="1:16" s="9" customFormat="1" ht="40.5" customHeight="1" x14ac:dyDescent="0.25">
      <c r="A198" s="7" t="s">
        <v>25</v>
      </c>
      <c r="B198" s="37" t="s">
        <v>45</v>
      </c>
      <c r="C198" s="69">
        <f>SUM(C199:C219)</f>
        <v>63173</v>
      </c>
      <c r="D198" s="69">
        <f>SUM(D199:D219)</f>
        <v>3322492</v>
      </c>
      <c r="E198" s="69">
        <f t="shared" ref="E198:N198" si="22">SUM(E199:E219)</f>
        <v>0</v>
      </c>
      <c r="F198" s="69">
        <f t="shared" si="22"/>
        <v>0</v>
      </c>
      <c r="G198" s="69">
        <f t="shared" si="22"/>
        <v>61774.5</v>
      </c>
      <c r="H198" s="69">
        <f t="shared" si="22"/>
        <v>3322138.2</v>
      </c>
      <c r="I198" s="69">
        <f t="shared" si="22"/>
        <v>0</v>
      </c>
      <c r="J198" s="69">
        <f t="shared" si="22"/>
        <v>0</v>
      </c>
      <c r="K198" s="69">
        <f t="shared" si="22"/>
        <v>61296.2</v>
      </c>
      <c r="L198" s="69">
        <f t="shared" si="22"/>
        <v>3314138.1</v>
      </c>
      <c r="M198" s="69">
        <f t="shared" si="22"/>
        <v>0</v>
      </c>
      <c r="N198" s="69">
        <f t="shared" si="22"/>
        <v>0</v>
      </c>
      <c r="O198" s="71"/>
      <c r="P198" s="71"/>
    </row>
    <row r="199" spans="1:16" s="9" customFormat="1" ht="39" customHeight="1" x14ac:dyDescent="0.25">
      <c r="A199" s="128" t="s">
        <v>256</v>
      </c>
      <c r="B199" s="130" t="s">
        <v>255</v>
      </c>
      <c r="C199" s="49">
        <v>0</v>
      </c>
      <c r="D199" s="46">
        <v>2004530.4</v>
      </c>
      <c r="E199" s="46">
        <v>0</v>
      </c>
      <c r="F199" s="46">
        <v>0</v>
      </c>
      <c r="G199" s="46">
        <v>0</v>
      </c>
      <c r="H199" s="46">
        <v>2004530.4</v>
      </c>
      <c r="I199" s="46">
        <v>0</v>
      </c>
      <c r="J199" s="46">
        <v>0</v>
      </c>
      <c r="K199" s="46">
        <v>0</v>
      </c>
      <c r="L199" s="46">
        <v>2002370.4</v>
      </c>
      <c r="M199" s="46">
        <v>0</v>
      </c>
      <c r="N199" s="46">
        <v>0</v>
      </c>
      <c r="O199" s="71" t="e">
        <f>#REF!</f>
        <v>#REF!</v>
      </c>
      <c r="P199" s="43" t="s">
        <v>675</v>
      </c>
    </row>
    <row r="200" spans="1:16" s="9" customFormat="1" ht="76.5" customHeight="1" x14ac:dyDescent="0.25">
      <c r="A200" s="131"/>
      <c r="B200" s="110"/>
      <c r="C200" s="46">
        <v>0</v>
      </c>
      <c r="D200" s="46">
        <v>166562.5</v>
      </c>
      <c r="E200" s="46">
        <v>0</v>
      </c>
      <c r="F200" s="46">
        <v>0</v>
      </c>
      <c r="G200" s="46">
        <v>0</v>
      </c>
      <c r="H200" s="46">
        <v>166562.5</v>
      </c>
      <c r="I200" s="46">
        <v>0</v>
      </c>
      <c r="J200" s="46">
        <v>0</v>
      </c>
      <c r="K200" s="46">
        <v>0</v>
      </c>
      <c r="L200" s="46">
        <v>166562.5</v>
      </c>
      <c r="M200" s="46">
        <v>0</v>
      </c>
      <c r="N200" s="46">
        <v>0</v>
      </c>
      <c r="O200" s="47" t="s">
        <v>667</v>
      </c>
      <c r="P200" s="43" t="s">
        <v>675</v>
      </c>
    </row>
    <row r="201" spans="1:16" s="9" customFormat="1" ht="30" customHeight="1" x14ac:dyDescent="0.25">
      <c r="A201" s="131"/>
      <c r="B201" s="110"/>
      <c r="C201" s="46">
        <v>0</v>
      </c>
      <c r="D201" s="46">
        <v>191797</v>
      </c>
      <c r="E201" s="46">
        <v>0</v>
      </c>
      <c r="F201" s="46">
        <v>0</v>
      </c>
      <c r="G201" s="46">
        <v>0</v>
      </c>
      <c r="H201" s="46">
        <v>191797</v>
      </c>
      <c r="I201" s="46">
        <v>0</v>
      </c>
      <c r="J201" s="46">
        <v>0</v>
      </c>
      <c r="K201" s="46">
        <v>0</v>
      </c>
      <c r="L201" s="46">
        <v>188915.3</v>
      </c>
      <c r="M201" s="46">
        <v>0</v>
      </c>
      <c r="N201" s="46">
        <v>0</v>
      </c>
      <c r="O201" s="70" t="s">
        <v>594</v>
      </c>
      <c r="P201" s="43" t="s">
        <v>679</v>
      </c>
    </row>
    <row r="202" spans="1:16" s="9" customFormat="1" ht="52.5" customHeight="1" x14ac:dyDescent="0.25">
      <c r="A202" s="129"/>
      <c r="B202" s="102"/>
      <c r="C202" s="46">
        <v>0</v>
      </c>
      <c r="D202" s="46">
        <v>23509.7</v>
      </c>
      <c r="E202" s="46">
        <v>0</v>
      </c>
      <c r="F202" s="46">
        <v>0</v>
      </c>
      <c r="G202" s="46">
        <v>0</v>
      </c>
      <c r="H202" s="46">
        <v>23509.7</v>
      </c>
      <c r="I202" s="46">
        <v>0</v>
      </c>
      <c r="J202" s="46">
        <v>0</v>
      </c>
      <c r="K202" s="46">
        <v>0</v>
      </c>
      <c r="L202" s="46">
        <v>23509.7</v>
      </c>
      <c r="M202" s="46">
        <v>0</v>
      </c>
      <c r="N202" s="46">
        <v>0</v>
      </c>
      <c r="O202" s="47" t="s">
        <v>593</v>
      </c>
      <c r="P202" s="43" t="s">
        <v>675</v>
      </c>
    </row>
    <row r="203" spans="1:16" s="9" customFormat="1" ht="81" customHeight="1" x14ac:dyDescent="0.25">
      <c r="A203" s="10" t="s">
        <v>258</v>
      </c>
      <c r="B203" s="48" t="s">
        <v>257</v>
      </c>
      <c r="C203" s="49">
        <v>0</v>
      </c>
      <c r="D203" s="46">
        <v>112335.7</v>
      </c>
      <c r="E203" s="46">
        <v>0</v>
      </c>
      <c r="F203" s="46">
        <v>0</v>
      </c>
      <c r="G203" s="46">
        <v>0</v>
      </c>
      <c r="H203" s="46">
        <v>112335.7</v>
      </c>
      <c r="I203" s="46">
        <v>0</v>
      </c>
      <c r="J203" s="46">
        <v>0</v>
      </c>
      <c r="K203" s="46">
        <v>0</v>
      </c>
      <c r="L203" s="46">
        <v>112334.3</v>
      </c>
      <c r="M203" s="46">
        <v>0</v>
      </c>
      <c r="N203" s="46">
        <v>0</v>
      </c>
      <c r="O203" s="78" t="s">
        <v>533</v>
      </c>
      <c r="P203" s="43" t="s">
        <v>678</v>
      </c>
    </row>
    <row r="204" spans="1:16" s="9" customFormat="1" ht="47.25" customHeight="1" x14ac:dyDescent="0.25">
      <c r="A204" s="10" t="s">
        <v>259</v>
      </c>
      <c r="B204" s="51" t="s">
        <v>260</v>
      </c>
      <c r="C204" s="49">
        <v>0</v>
      </c>
      <c r="D204" s="46">
        <v>782976.3</v>
      </c>
      <c r="E204" s="46">
        <v>0</v>
      </c>
      <c r="F204" s="46">
        <v>0</v>
      </c>
      <c r="G204" s="46">
        <v>0</v>
      </c>
      <c r="H204" s="46">
        <v>782976.3</v>
      </c>
      <c r="I204" s="46">
        <v>0</v>
      </c>
      <c r="J204" s="46">
        <v>0</v>
      </c>
      <c r="K204" s="46">
        <v>0</v>
      </c>
      <c r="L204" s="46">
        <v>782976.3</v>
      </c>
      <c r="M204" s="46">
        <v>0</v>
      </c>
      <c r="N204" s="46">
        <v>0</v>
      </c>
      <c r="O204" s="71" t="e">
        <f>#REF!</f>
        <v>#REF!</v>
      </c>
      <c r="P204" s="43" t="s">
        <v>675</v>
      </c>
    </row>
    <row r="205" spans="1:16" s="9" customFormat="1" ht="80.25" customHeight="1" x14ac:dyDescent="0.25">
      <c r="A205" s="10" t="s">
        <v>263</v>
      </c>
      <c r="B205" s="51" t="s">
        <v>261</v>
      </c>
      <c r="C205" s="49">
        <v>0</v>
      </c>
      <c r="D205" s="46">
        <v>923</v>
      </c>
      <c r="E205" s="46">
        <v>0</v>
      </c>
      <c r="F205" s="46">
        <v>0</v>
      </c>
      <c r="G205" s="46">
        <v>0</v>
      </c>
      <c r="H205" s="46">
        <v>923</v>
      </c>
      <c r="I205" s="46">
        <v>0</v>
      </c>
      <c r="J205" s="46">
        <v>0</v>
      </c>
      <c r="K205" s="46">
        <v>0</v>
      </c>
      <c r="L205" s="46">
        <v>923</v>
      </c>
      <c r="M205" s="46">
        <v>0</v>
      </c>
      <c r="N205" s="46">
        <v>0</v>
      </c>
      <c r="O205" s="47" t="s">
        <v>509</v>
      </c>
      <c r="P205" s="43" t="s">
        <v>675</v>
      </c>
    </row>
    <row r="206" spans="1:16" s="9" customFormat="1" ht="118.5" customHeight="1" x14ac:dyDescent="0.25">
      <c r="A206" s="10" t="s">
        <v>264</v>
      </c>
      <c r="B206" s="51" t="s">
        <v>262</v>
      </c>
      <c r="C206" s="49">
        <v>0</v>
      </c>
      <c r="D206" s="46">
        <v>1248</v>
      </c>
      <c r="E206" s="46">
        <v>0</v>
      </c>
      <c r="F206" s="46">
        <v>0</v>
      </c>
      <c r="G206" s="46">
        <v>0</v>
      </c>
      <c r="H206" s="46">
        <v>1248</v>
      </c>
      <c r="I206" s="46">
        <v>0</v>
      </c>
      <c r="J206" s="46">
        <v>0</v>
      </c>
      <c r="K206" s="46">
        <v>0</v>
      </c>
      <c r="L206" s="46">
        <v>1248</v>
      </c>
      <c r="M206" s="46">
        <v>0</v>
      </c>
      <c r="N206" s="46">
        <v>0</v>
      </c>
      <c r="O206" s="40" t="s">
        <v>510</v>
      </c>
      <c r="P206" s="43" t="s">
        <v>675</v>
      </c>
    </row>
    <row r="207" spans="1:16" s="9" customFormat="1" ht="49.5" customHeight="1" x14ac:dyDescent="0.25">
      <c r="A207" s="10" t="s">
        <v>266</v>
      </c>
      <c r="B207" s="51" t="s">
        <v>265</v>
      </c>
      <c r="C207" s="49">
        <v>0</v>
      </c>
      <c r="D207" s="46">
        <v>6219.4</v>
      </c>
      <c r="E207" s="46">
        <v>0</v>
      </c>
      <c r="F207" s="46">
        <v>0</v>
      </c>
      <c r="G207" s="46">
        <v>0</v>
      </c>
      <c r="H207" s="46">
        <v>6115.7</v>
      </c>
      <c r="I207" s="46">
        <v>0</v>
      </c>
      <c r="J207" s="46">
        <v>0</v>
      </c>
      <c r="K207" s="46">
        <v>0</v>
      </c>
      <c r="L207" s="46">
        <v>4405.7</v>
      </c>
      <c r="M207" s="46">
        <v>0</v>
      </c>
      <c r="N207" s="46">
        <v>0</v>
      </c>
      <c r="O207" s="71" t="e">
        <f>#REF!</f>
        <v>#REF!</v>
      </c>
      <c r="P207" s="43" t="s">
        <v>679</v>
      </c>
    </row>
    <row r="208" spans="1:16" s="9" customFormat="1" x14ac:dyDescent="0.25">
      <c r="A208" s="10" t="s">
        <v>276</v>
      </c>
      <c r="B208" s="51"/>
      <c r="C208" s="49"/>
      <c r="D208" s="46"/>
      <c r="E208" s="46"/>
      <c r="F208" s="46"/>
      <c r="G208" s="46"/>
      <c r="H208" s="46"/>
      <c r="I208" s="46"/>
      <c r="J208" s="46"/>
      <c r="K208" s="46"/>
      <c r="L208" s="46"/>
      <c r="M208" s="46"/>
      <c r="N208" s="46"/>
      <c r="O208" s="47"/>
      <c r="P208" s="47"/>
    </row>
    <row r="209" spans="1:16" s="9" customFormat="1" ht="204" customHeight="1" x14ac:dyDescent="0.25">
      <c r="A209" s="10" t="s">
        <v>277</v>
      </c>
      <c r="B209" s="51" t="s">
        <v>267</v>
      </c>
      <c r="C209" s="49">
        <v>0</v>
      </c>
      <c r="D209" s="46">
        <v>1248</v>
      </c>
      <c r="E209" s="46">
        <v>0</v>
      </c>
      <c r="F209" s="46">
        <v>0</v>
      </c>
      <c r="G209" s="46">
        <v>0</v>
      </c>
      <c r="H209" s="46">
        <v>1248</v>
      </c>
      <c r="I209" s="46">
        <v>0</v>
      </c>
      <c r="J209" s="46">
        <v>0</v>
      </c>
      <c r="K209" s="46">
        <v>0</v>
      </c>
      <c r="L209" s="46">
        <v>1248</v>
      </c>
      <c r="M209" s="46">
        <v>0</v>
      </c>
      <c r="N209" s="46">
        <v>0</v>
      </c>
      <c r="O209" s="47" t="s">
        <v>624</v>
      </c>
      <c r="P209" s="43" t="s">
        <v>675</v>
      </c>
    </row>
    <row r="210" spans="1:16" s="9" customFormat="1" ht="124.5" customHeight="1" x14ac:dyDescent="0.25">
      <c r="A210" s="10" t="s">
        <v>278</v>
      </c>
      <c r="B210" s="51" t="s">
        <v>268</v>
      </c>
      <c r="C210" s="49">
        <v>0</v>
      </c>
      <c r="D210" s="46">
        <v>7280</v>
      </c>
      <c r="E210" s="46">
        <v>0</v>
      </c>
      <c r="F210" s="46">
        <v>0</v>
      </c>
      <c r="G210" s="46">
        <v>0</v>
      </c>
      <c r="H210" s="46">
        <v>7280</v>
      </c>
      <c r="I210" s="46">
        <v>0</v>
      </c>
      <c r="J210" s="46">
        <v>0</v>
      </c>
      <c r="K210" s="46">
        <v>0</v>
      </c>
      <c r="L210" s="46">
        <v>7280</v>
      </c>
      <c r="M210" s="46">
        <v>0</v>
      </c>
      <c r="N210" s="46">
        <v>0</v>
      </c>
      <c r="O210" s="47" t="s">
        <v>625</v>
      </c>
      <c r="P210" s="43" t="s">
        <v>675</v>
      </c>
    </row>
    <row r="211" spans="1:16" s="9" customFormat="1" ht="76.5" x14ac:dyDescent="0.25">
      <c r="A211" s="10" t="s">
        <v>279</v>
      </c>
      <c r="B211" s="51" t="s">
        <v>269</v>
      </c>
      <c r="C211" s="49">
        <v>0</v>
      </c>
      <c r="D211" s="46">
        <v>8400</v>
      </c>
      <c r="E211" s="46">
        <v>0</v>
      </c>
      <c r="F211" s="46">
        <v>0</v>
      </c>
      <c r="G211" s="46">
        <v>0</v>
      </c>
      <c r="H211" s="46">
        <v>8309.9</v>
      </c>
      <c r="I211" s="46">
        <v>0</v>
      </c>
      <c r="J211" s="46">
        <v>0</v>
      </c>
      <c r="K211" s="46">
        <v>0</v>
      </c>
      <c r="L211" s="46">
        <v>8309.9</v>
      </c>
      <c r="M211" s="46">
        <v>0</v>
      </c>
      <c r="N211" s="46">
        <v>0</v>
      </c>
      <c r="O211" s="70" t="s">
        <v>561</v>
      </c>
      <c r="P211" s="43" t="s">
        <v>678</v>
      </c>
    </row>
    <row r="212" spans="1:16" s="9" customFormat="1" ht="27.75" customHeight="1" x14ac:dyDescent="0.25">
      <c r="A212" s="10" t="s">
        <v>280</v>
      </c>
      <c r="B212" s="51" t="s">
        <v>270</v>
      </c>
      <c r="C212" s="49">
        <v>0</v>
      </c>
      <c r="D212" s="46">
        <v>416</v>
      </c>
      <c r="E212" s="46">
        <v>0</v>
      </c>
      <c r="F212" s="46">
        <v>0</v>
      </c>
      <c r="G212" s="46">
        <v>0</v>
      </c>
      <c r="H212" s="46">
        <v>416</v>
      </c>
      <c r="I212" s="46">
        <v>0</v>
      </c>
      <c r="J212" s="46">
        <v>0</v>
      </c>
      <c r="K212" s="46">
        <v>0</v>
      </c>
      <c r="L212" s="46">
        <v>416</v>
      </c>
      <c r="M212" s="46">
        <v>0</v>
      </c>
      <c r="N212" s="46">
        <v>0</v>
      </c>
      <c r="O212" s="47"/>
      <c r="P212" s="43" t="s">
        <v>675</v>
      </c>
    </row>
    <row r="213" spans="1:16" s="9" customFormat="1" ht="32.25" customHeight="1" x14ac:dyDescent="0.25">
      <c r="A213" s="10" t="s">
        <v>281</v>
      </c>
      <c r="B213" s="51" t="s">
        <v>271</v>
      </c>
      <c r="C213" s="49">
        <v>0</v>
      </c>
      <c r="D213" s="46">
        <v>4686</v>
      </c>
      <c r="E213" s="46">
        <v>0</v>
      </c>
      <c r="F213" s="46">
        <v>0</v>
      </c>
      <c r="G213" s="46">
        <v>0</v>
      </c>
      <c r="H213" s="46">
        <v>4686</v>
      </c>
      <c r="I213" s="46">
        <v>0</v>
      </c>
      <c r="J213" s="46">
        <v>0</v>
      </c>
      <c r="K213" s="46">
        <v>0</v>
      </c>
      <c r="L213" s="46">
        <v>4686</v>
      </c>
      <c r="M213" s="46">
        <v>0</v>
      </c>
      <c r="N213" s="46">
        <v>0</v>
      </c>
      <c r="O213" s="47" t="s">
        <v>660</v>
      </c>
      <c r="P213" s="43" t="s">
        <v>675</v>
      </c>
    </row>
    <row r="214" spans="1:16" s="9" customFormat="1" ht="76.5" x14ac:dyDescent="0.25">
      <c r="A214" s="10" t="s">
        <v>282</v>
      </c>
      <c r="B214" s="51" t="s">
        <v>272</v>
      </c>
      <c r="C214" s="49">
        <v>0</v>
      </c>
      <c r="D214" s="46">
        <v>160</v>
      </c>
      <c r="E214" s="46">
        <v>0</v>
      </c>
      <c r="F214" s="46">
        <v>0</v>
      </c>
      <c r="G214" s="46">
        <v>0</v>
      </c>
      <c r="H214" s="46"/>
      <c r="I214" s="46">
        <v>0</v>
      </c>
      <c r="J214" s="46">
        <v>0</v>
      </c>
      <c r="K214" s="46">
        <v>0</v>
      </c>
      <c r="L214" s="46"/>
      <c r="M214" s="46">
        <v>0</v>
      </c>
      <c r="N214" s="46">
        <v>0</v>
      </c>
      <c r="O214" s="79" t="s">
        <v>621</v>
      </c>
      <c r="P214" s="43" t="s">
        <v>678</v>
      </c>
    </row>
    <row r="215" spans="1:16" s="9" customFormat="1" ht="62.25" customHeight="1" x14ac:dyDescent="0.25">
      <c r="A215" s="10" t="s">
        <v>283</v>
      </c>
      <c r="B215" s="51" t="s">
        <v>273</v>
      </c>
      <c r="C215" s="49">
        <v>0</v>
      </c>
      <c r="D215" s="46">
        <v>7200</v>
      </c>
      <c r="E215" s="46">
        <v>0</v>
      </c>
      <c r="F215" s="46">
        <v>0</v>
      </c>
      <c r="G215" s="46">
        <v>0</v>
      </c>
      <c r="H215" s="46">
        <v>7200</v>
      </c>
      <c r="I215" s="46">
        <v>0</v>
      </c>
      <c r="J215" s="46">
        <v>0</v>
      </c>
      <c r="K215" s="46">
        <v>0</v>
      </c>
      <c r="L215" s="46">
        <v>7200</v>
      </c>
      <c r="M215" s="46">
        <v>0</v>
      </c>
      <c r="N215" s="46">
        <v>0</v>
      </c>
      <c r="O215" s="40" t="s">
        <v>511</v>
      </c>
      <c r="P215" s="43" t="s">
        <v>675</v>
      </c>
    </row>
    <row r="216" spans="1:16" s="9" customFormat="1" ht="38.25" x14ac:dyDescent="0.25">
      <c r="A216" s="10" t="s">
        <v>284</v>
      </c>
      <c r="B216" s="51" t="s">
        <v>274</v>
      </c>
      <c r="C216" s="49">
        <v>0</v>
      </c>
      <c r="D216" s="46">
        <v>3000</v>
      </c>
      <c r="E216" s="46">
        <v>0</v>
      </c>
      <c r="F216" s="46">
        <v>0</v>
      </c>
      <c r="G216" s="46">
        <v>0</v>
      </c>
      <c r="H216" s="46">
        <v>3000</v>
      </c>
      <c r="I216" s="46">
        <v>0</v>
      </c>
      <c r="J216" s="46">
        <v>0</v>
      </c>
      <c r="K216" s="46">
        <v>0</v>
      </c>
      <c r="L216" s="46">
        <v>1753</v>
      </c>
      <c r="M216" s="46">
        <v>0</v>
      </c>
      <c r="N216" s="46">
        <v>0</v>
      </c>
      <c r="O216" s="70" t="s">
        <v>562</v>
      </c>
      <c r="P216" s="43" t="s">
        <v>678</v>
      </c>
    </row>
    <row r="217" spans="1:16" s="9" customFormat="1" ht="41.25" customHeight="1" x14ac:dyDescent="0.25">
      <c r="A217" s="128" t="s">
        <v>285</v>
      </c>
      <c r="B217" s="126" t="s">
        <v>275</v>
      </c>
      <c r="C217" s="46">
        <v>54974.1</v>
      </c>
      <c r="D217" s="46">
        <v>0</v>
      </c>
      <c r="E217" s="46">
        <v>0</v>
      </c>
      <c r="F217" s="46">
        <v>0</v>
      </c>
      <c r="G217" s="46">
        <v>53575.6</v>
      </c>
      <c r="H217" s="46">
        <v>0</v>
      </c>
      <c r="I217" s="46">
        <v>0</v>
      </c>
      <c r="J217" s="46">
        <v>0</v>
      </c>
      <c r="K217" s="46">
        <v>53575.6</v>
      </c>
      <c r="L217" s="46">
        <v>0</v>
      </c>
      <c r="M217" s="46">
        <v>0</v>
      </c>
      <c r="N217" s="46">
        <v>0</v>
      </c>
      <c r="O217" s="71" t="e">
        <f>#REF!</f>
        <v>#REF!</v>
      </c>
      <c r="P217" s="71" t="s">
        <v>675</v>
      </c>
    </row>
    <row r="218" spans="1:16" s="9" customFormat="1" ht="31.5" customHeight="1" x14ac:dyDescent="0.25">
      <c r="A218" s="131"/>
      <c r="B218" s="132"/>
      <c r="C218" s="46">
        <v>1910.2</v>
      </c>
      <c r="D218" s="46">
        <v>0</v>
      </c>
      <c r="E218" s="46">
        <v>0</v>
      </c>
      <c r="F218" s="46">
        <v>0</v>
      </c>
      <c r="G218" s="46">
        <v>1910.2</v>
      </c>
      <c r="H218" s="46">
        <v>0</v>
      </c>
      <c r="I218" s="46">
        <v>0</v>
      </c>
      <c r="J218" s="46">
        <v>0</v>
      </c>
      <c r="K218" s="46">
        <v>1857.3</v>
      </c>
      <c r="L218" s="46">
        <v>0</v>
      </c>
      <c r="M218" s="46">
        <v>0</v>
      </c>
      <c r="N218" s="46">
        <v>0</v>
      </c>
      <c r="O218" s="47" t="s">
        <v>668</v>
      </c>
      <c r="P218" s="43" t="s">
        <v>675</v>
      </c>
    </row>
    <row r="219" spans="1:16" s="9" customFormat="1" ht="28.5" customHeight="1" x14ac:dyDescent="0.25">
      <c r="A219" s="129"/>
      <c r="B219" s="127"/>
      <c r="C219" s="46">
        <v>6288.7</v>
      </c>
      <c r="D219" s="46">
        <v>0</v>
      </c>
      <c r="E219" s="46">
        <v>0</v>
      </c>
      <c r="F219" s="46">
        <v>0</v>
      </c>
      <c r="G219" s="46">
        <v>6288.7</v>
      </c>
      <c r="H219" s="46">
        <v>0</v>
      </c>
      <c r="I219" s="46">
        <v>0</v>
      </c>
      <c r="J219" s="46">
        <v>0</v>
      </c>
      <c r="K219" s="46">
        <v>5863.3</v>
      </c>
      <c r="L219" s="46">
        <v>0</v>
      </c>
      <c r="M219" s="46">
        <v>0</v>
      </c>
      <c r="N219" s="46">
        <v>0</v>
      </c>
      <c r="O219" s="70" t="s">
        <v>595</v>
      </c>
      <c r="P219" s="43" t="s">
        <v>675</v>
      </c>
    </row>
    <row r="220" spans="1:16" s="9" customFormat="1" ht="48" customHeight="1" x14ac:dyDescent="0.25">
      <c r="A220" s="7" t="s">
        <v>26</v>
      </c>
      <c r="B220" s="37" t="s">
        <v>46</v>
      </c>
      <c r="C220" s="69">
        <f>SUM(C221:C226)</f>
        <v>0</v>
      </c>
      <c r="D220" s="69">
        <f>SUM(D221:D229)</f>
        <v>453177.4</v>
      </c>
      <c r="E220" s="69">
        <f t="shared" ref="E220:F220" si="23">SUM(E221:E229)</f>
        <v>0</v>
      </c>
      <c r="F220" s="69">
        <f t="shared" si="23"/>
        <v>0</v>
      </c>
      <c r="G220" s="69">
        <f t="shared" ref="G220:N220" si="24">SUM(G221:G228)</f>
        <v>0</v>
      </c>
      <c r="H220" s="69">
        <f>SUM(H221:H229)</f>
        <v>450897.9</v>
      </c>
      <c r="I220" s="69">
        <f t="shared" si="24"/>
        <v>0</v>
      </c>
      <c r="J220" s="69">
        <f t="shared" si="24"/>
        <v>0</v>
      </c>
      <c r="K220" s="69">
        <f t="shared" si="24"/>
        <v>0</v>
      </c>
      <c r="L220" s="69">
        <f>SUM(L221:L229)</f>
        <v>433563.9</v>
      </c>
      <c r="M220" s="69">
        <f t="shared" si="24"/>
        <v>0</v>
      </c>
      <c r="N220" s="69">
        <f t="shared" si="24"/>
        <v>0</v>
      </c>
      <c r="O220" s="47"/>
      <c r="P220" s="47"/>
    </row>
    <row r="221" spans="1:16" s="9" customFormat="1" ht="73.5" customHeight="1" x14ac:dyDescent="0.25">
      <c r="A221" s="99" t="s">
        <v>251</v>
      </c>
      <c r="B221" s="45" t="s">
        <v>246</v>
      </c>
      <c r="C221" s="46">
        <v>0</v>
      </c>
      <c r="D221" s="46">
        <v>282979.09999999998</v>
      </c>
      <c r="E221" s="46">
        <v>0</v>
      </c>
      <c r="F221" s="46">
        <v>0</v>
      </c>
      <c r="G221" s="46">
        <v>0</v>
      </c>
      <c r="H221" s="46">
        <v>280756.2</v>
      </c>
      <c r="I221" s="46">
        <v>0</v>
      </c>
      <c r="J221" s="46">
        <v>0</v>
      </c>
      <c r="K221" s="46">
        <v>0</v>
      </c>
      <c r="L221" s="46">
        <v>277608.2</v>
      </c>
      <c r="M221" s="46">
        <v>0</v>
      </c>
      <c r="N221" s="46">
        <v>0</v>
      </c>
      <c r="O221" s="47"/>
      <c r="P221" s="43" t="s">
        <v>682</v>
      </c>
    </row>
    <row r="222" spans="1:16" s="9" customFormat="1" ht="51.75" customHeight="1" x14ac:dyDescent="0.25">
      <c r="A222" s="100"/>
      <c r="B222" s="45" t="s">
        <v>247</v>
      </c>
      <c r="C222" s="46">
        <v>0</v>
      </c>
      <c r="D222" s="46">
        <v>51243.3</v>
      </c>
      <c r="E222" s="46">
        <v>0</v>
      </c>
      <c r="F222" s="46">
        <v>0</v>
      </c>
      <c r="G222" s="46">
        <v>0</v>
      </c>
      <c r="H222" s="46">
        <v>51243.3</v>
      </c>
      <c r="I222" s="46">
        <v>0</v>
      </c>
      <c r="J222" s="46">
        <v>0</v>
      </c>
      <c r="K222" s="46">
        <v>0</v>
      </c>
      <c r="L222" s="46">
        <v>51243.3</v>
      </c>
      <c r="M222" s="46">
        <v>0</v>
      </c>
      <c r="N222" s="46">
        <v>0</v>
      </c>
      <c r="O222" s="47"/>
      <c r="P222" s="43" t="s">
        <v>675</v>
      </c>
    </row>
    <row r="223" spans="1:16" s="9" customFormat="1" ht="53.25" customHeight="1" x14ac:dyDescent="0.25">
      <c r="A223" s="10" t="s">
        <v>252</v>
      </c>
      <c r="B223" s="45" t="s">
        <v>248</v>
      </c>
      <c r="C223" s="46">
        <v>0</v>
      </c>
      <c r="D223" s="46">
        <v>10393.799999999999</v>
      </c>
      <c r="E223" s="46">
        <v>0</v>
      </c>
      <c r="F223" s="46">
        <v>0</v>
      </c>
      <c r="G223" s="46">
        <v>0</v>
      </c>
      <c r="H223" s="46">
        <v>10393.799999999999</v>
      </c>
      <c r="I223" s="46">
        <v>0</v>
      </c>
      <c r="J223" s="46">
        <v>0</v>
      </c>
      <c r="K223" s="46">
        <v>0</v>
      </c>
      <c r="L223" s="46">
        <v>10393.799999999999</v>
      </c>
      <c r="M223" s="46">
        <v>0</v>
      </c>
      <c r="N223" s="46">
        <v>0</v>
      </c>
      <c r="O223" s="47"/>
      <c r="P223" s="43" t="s">
        <v>675</v>
      </c>
    </row>
    <row r="224" spans="1:16" s="9" customFormat="1" ht="114" customHeight="1" x14ac:dyDescent="0.25">
      <c r="A224" s="99" t="s">
        <v>253</v>
      </c>
      <c r="B224" s="126" t="s">
        <v>249</v>
      </c>
      <c r="C224" s="46">
        <v>0</v>
      </c>
      <c r="D224" s="46">
        <v>61118.5</v>
      </c>
      <c r="E224" s="46">
        <v>0</v>
      </c>
      <c r="F224" s="46">
        <v>0</v>
      </c>
      <c r="G224" s="46">
        <v>0</v>
      </c>
      <c r="H224" s="46">
        <v>61062.9</v>
      </c>
      <c r="I224" s="46">
        <v>0</v>
      </c>
      <c r="J224" s="46">
        <v>0</v>
      </c>
      <c r="K224" s="46">
        <v>0</v>
      </c>
      <c r="L224" s="46">
        <v>46876.9</v>
      </c>
      <c r="M224" s="46">
        <v>0</v>
      </c>
      <c r="N224" s="46">
        <v>0</v>
      </c>
      <c r="O224" s="70" t="s">
        <v>563</v>
      </c>
      <c r="P224" s="43" t="s">
        <v>682</v>
      </c>
    </row>
    <row r="225" spans="1:16" s="9" customFormat="1" ht="65.25" customHeight="1" x14ac:dyDescent="0.25">
      <c r="A225" s="100"/>
      <c r="B225" s="127"/>
      <c r="C225" s="46">
        <v>0</v>
      </c>
      <c r="D225" s="46">
        <v>2987.4</v>
      </c>
      <c r="E225" s="46">
        <v>0</v>
      </c>
      <c r="F225" s="46">
        <v>0</v>
      </c>
      <c r="G225" s="46">
        <v>0</v>
      </c>
      <c r="H225" s="46">
        <v>2987.4</v>
      </c>
      <c r="I225" s="46">
        <v>0</v>
      </c>
      <c r="J225" s="46">
        <v>0</v>
      </c>
      <c r="K225" s="46">
        <v>0</v>
      </c>
      <c r="L225" s="46">
        <v>2987.4</v>
      </c>
      <c r="M225" s="46">
        <v>0</v>
      </c>
      <c r="N225" s="46">
        <v>0</v>
      </c>
      <c r="O225" s="70" t="s">
        <v>543</v>
      </c>
      <c r="P225" s="43" t="s">
        <v>675</v>
      </c>
    </row>
    <row r="226" spans="1:16" s="9" customFormat="1" ht="32.25" customHeight="1" x14ac:dyDescent="0.25">
      <c r="A226" s="10" t="s">
        <v>254</v>
      </c>
      <c r="B226" s="48" t="s">
        <v>250</v>
      </c>
      <c r="C226" s="46">
        <v>0</v>
      </c>
      <c r="D226" s="46">
        <v>35000</v>
      </c>
      <c r="E226" s="46">
        <v>0</v>
      </c>
      <c r="F226" s="46">
        <v>0</v>
      </c>
      <c r="G226" s="46">
        <v>0</v>
      </c>
      <c r="H226" s="46">
        <v>34999</v>
      </c>
      <c r="I226" s="46">
        <v>0</v>
      </c>
      <c r="J226" s="46">
        <v>0</v>
      </c>
      <c r="K226" s="46">
        <v>0</v>
      </c>
      <c r="L226" s="46">
        <v>34999</v>
      </c>
      <c r="M226" s="46">
        <v>0</v>
      </c>
      <c r="N226" s="46">
        <v>0</v>
      </c>
      <c r="O226" s="47"/>
      <c r="P226" s="43" t="s">
        <v>675</v>
      </c>
    </row>
    <row r="227" spans="1:16" s="9" customFormat="1" ht="38.25" x14ac:dyDescent="0.25">
      <c r="A227" s="10" t="s">
        <v>469</v>
      </c>
      <c r="B227" s="48" t="s">
        <v>470</v>
      </c>
      <c r="C227" s="46">
        <v>0</v>
      </c>
      <c r="D227" s="46">
        <v>4928.1000000000004</v>
      </c>
      <c r="E227" s="46">
        <v>0</v>
      </c>
      <c r="F227" s="46">
        <v>0</v>
      </c>
      <c r="G227" s="46">
        <v>0</v>
      </c>
      <c r="H227" s="46">
        <v>4928.1000000000004</v>
      </c>
      <c r="I227" s="46">
        <v>0</v>
      </c>
      <c r="J227" s="46">
        <v>0</v>
      </c>
      <c r="K227" s="46">
        <v>0</v>
      </c>
      <c r="L227" s="46">
        <v>4928.1000000000004</v>
      </c>
      <c r="M227" s="46">
        <v>0</v>
      </c>
      <c r="N227" s="46">
        <v>0</v>
      </c>
      <c r="O227" s="47"/>
      <c r="P227" s="43" t="s">
        <v>675</v>
      </c>
    </row>
    <row r="228" spans="1:16" s="9" customFormat="1" ht="25.5" x14ac:dyDescent="0.25">
      <c r="A228" s="10" t="s">
        <v>496</v>
      </c>
      <c r="B228" s="48" t="s">
        <v>497</v>
      </c>
      <c r="C228" s="46">
        <v>0</v>
      </c>
      <c r="D228" s="46">
        <v>2573.4</v>
      </c>
      <c r="E228" s="46">
        <v>0</v>
      </c>
      <c r="F228" s="46">
        <v>0</v>
      </c>
      <c r="G228" s="46">
        <v>0</v>
      </c>
      <c r="H228" s="46">
        <v>2573.4</v>
      </c>
      <c r="I228" s="46">
        <v>0</v>
      </c>
      <c r="J228" s="46">
        <v>0</v>
      </c>
      <c r="K228" s="46">
        <v>0</v>
      </c>
      <c r="L228" s="46">
        <v>2573.4</v>
      </c>
      <c r="M228" s="46">
        <v>0</v>
      </c>
      <c r="N228" s="46">
        <v>0</v>
      </c>
      <c r="O228" s="47"/>
      <c r="P228" s="43" t="s">
        <v>675</v>
      </c>
    </row>
    <row r="229" spans="1:16" s="9" customFormat="1" ht="38.25" x14ac:dyDescent="0.25">
      <c r="A229" s="10" t="s">
        <v>585</v>
      </c>
      <c r="B229" s="48" t="s">
        <v>584</v>
      </c>
      <c r="C229" s="46">
        <v>0</v>
      </c>
      <c r="D229" s="46">
        <v>1953.8</v>
      </c>
      <c r="E229" s="46">
        <v>0</v>
      </c>
      <c r="F229" s="46">
        <v>0</v>
      </c>
      <c r="G229" s="46">
        <v>0</v>
      </c>
      <c r="H229" s="46">
        <v>1953.8</v>
      </c>
      <c r="I229" s="46">
        <v>0</v>
      </c>
      <c r="J229" s="46">
        <v>0</v>
      </c>
      <c r="K229" s="46">
        <v>0</v>
      </c>
      <c r="L229" s="46">
        <v>1953.8</v>
      </c>
      <c r="M229" s="46">
        <v>0</v>
      </c>
      <c r="N229" s="46">
        <v>0</v>
      </c>
      <c r="O229" s="47"/>
      <c r="P229" s="43" t="s">
        <v>675</v>
      </c>
    </row>
    <row r="230" spans="1:16" s="9" customFormat="1" ht="44.25" customHeight="1" x14ac:dyDescent="0.25">
      <c r="A230" s="7" t="s">
        <v>27</v>
      </c>
      <c r="B230" s="37" t="s">
        <v>47</v>
      </c>
      <c r="C230" s="69">
        <f>SUM(C231:C261)</f>
        <v>0</v>
      </c>
      <c r="D230" s="69">
        <f t="shared" ref="D230:F230" si="25">SUM(D231:D261)</f>
        <v>286019.3</v>
      </c>
      <c r="E230" s="69">
        <f t="shared" si="25"/>
        <v>915.6</v>
      </c>
      <c r="F230" s="69">
        <f t="shared" si="25"/>
        <v>0</v>
      </c>
      <c r="G230" s="69">
        <f t="shared" ref="G230:N230" si="26">SUM(G231:G260)</f>
        <v>0</v>
      </c>
      <c r="H230" s="69">
        <f>SUM(H231:H261)</f>
        <v>285719.3</v>
      </c>
      <c r="I230" s="69">
        <f>SUM(I231:I261)</f>
        <v>915.6</v>
      </c>
      <c r="J230" s="69">
        <f t="shared" si="26"/>
        <v>0</v>
      </c>
      <c r="K230" s="69">
        <f t="shared" si="26"/>
        <v>0</v>
      </c>
      <c r="L230" s="69">
        <f>SUM(L231:L261)</f>
        <v>285719.3</v>
      </c>
      <c r="M230" s="69">
        <f>SUM(M231:M261)</f>
        <v>915.6</v>
      </c>
      <c r="N230" s="69">
        <f t="shared" si="26"/>
        <v>0</v>
      </c>
      <c r="O230" s="71"/>
      <c r="P230" s="71"/>
    </row>
    <row r="231" spans="1:16" s="9" customFormat="1" ht="70.5" customHeight="1" x14ac:dyDescent="0.25">
      <c r="A231" s="10" t="s">
        <v>217</v>
      </c>
      <c r="B231" s="45" t="s">
        <v>190</v>
      </c>
      <c r="C231" s="49">
        <v>0</v>
      </c>
      <c r="D231" s="42">
        <v>2400</v>
      </c>
      <c r="E231" s="42">
        <v>0</v>
      </c>
      <c r="F231" s="42">
        <v>0</v>
      </c>
      <c r="G231" s="42">
        <v>0</v>
      </c>
      <c r="H231" s="42">
        <v>2100</v>
      </c>
      <c r="I231" s="42">
        <v>0</v>
      </c>
      <c r="J231" s="42">
        <v>0</v>
      </c>
      <c r="K231" s="42">
        <v>0</v>
      </c>
      <c r="L231" s="42">
        <v>2100</v>
      </c>
      <c r="M231" s="42">
        <v>0</v>
      </c>
      <c r="N231" s="42">
        <v>0</v>
      </c>
      <c r="O231" s="40" t="s">
        <v>629</v>
      </c>
      <c r="P231" s="43" t="s">
        <v>683</v>
      </c>
    </row>
    <row r="232" spans="1:16" s="9" customFormat="1" ht="46.5" customHeight="1" x14ac:dyDescent="0.25">
      <c r="A232" s="99" t="s">
        <v>218</v>
      </c>
      <c r="B232" s="126" t="s">
        <v>191</v>
      </c>
      <c r="C232" s="49">
        <v>0</v>
      </c>
      <c r="D232" s="46">
        <v>214122.7</v>
      </c>
      <c r="E232" s="46">
        <v>0</v>
      </c>
      <c r="F232" s="46">
        <v>0</v>
      </c>
      <c r="G232" s="46">
        <v>0</v>
      </c>
      <c r="H232" s="46">
        <v>214122.7</v>
      </c>
      <c r="I232" s="46">
        <v>0</v>
      </c>
      <c r="J232" s="46">
        <v>0</v>
      </c>
      <c r="K232" s="46">
        <v>0</v>
      </c>
      <c r="L232" s="46">
        <v>214122.7</v>
      </c>
      <c r="M232" s="46">
        <v>0</v>
      </c>
      <c r="N232" s="46">
        <v>0</v>
      </c>
      <c r="O232" s="71" t="e">
        <f>#REF!</f>
        <v>#REF!</v>
      </c>
      <c r="P232" s="43" t="s">
        <v>675</v>
      </c>
    </row>
    <row r="233" spans="1:16" s="9" customFormat="1" ht="33.75" customHeight="1" x14ac:dyDescent="0.25">
      <c r="A233" s="100"/>
      <c r="B233" s="127"/>
      <c r="C233" s="46">
        <v>0</v>
      </c>
      <c r="D233" s="46">
        <v>19686.900000000001</v>
      </c>
      <c r="E233" s="46">
        <v>0</v>
      </c>
      <c r="F233" s="46">
        <v>0</v>
      </c>
      <c r="G233" s="46">
        <v>0</v>
      </c>
      <c r="H233" s="46">
        <v>19686.900000000001</v>
      </c>
      <c r="I233" s="46">
        <v>0</v>
      </c>
      <c r="J233" s="46">
        <v>0</v>
      </c>
      <c r="K233" s="46">
        <v>0</v>
      </c>
      <c r="L233" s="46">
        <v>19686.900000000001</v>
      </c>
      <c r="M233" s="46">
        <v>0</v>
      </c>
      <c r="N233" s="46">
        <v>0</v>
      </c>
      <c r="O233" s="70" t="s">
        <v>596</v>
      </c>
      <c r="P233" s="43" t="s">
        <v>675</v>
      </c>
    </row>
    <row r="234" spans="1:16" s="9" customFormat="1" ht="72" customHeight="1" x14ac:dyDescent="0.25">
      <c r="A234" s="10" t="s">
        <v>219</v>
      </c>
      <c r="B234" s="45" t="s">
        <v>192</v>
      </c>
      <c r="C234" s="49">
        <v>0</v>
      </c>
      <c r="D234" s="46">
        <v>9300</v>
      </c>
      <c r="E234" s="46">
        <v>0</v>
      </c>
      <c r="F234" s="46">
        <v>0</v>
      </c>
      <c r="G234" s="46">
        <v>0</v>
      </c>
      <c r="H234" s="46">
        <v>9300</v>
      </c>
      <c r="I234" s="46">
        <v>0</v>
      </c>
      <c r="J234" s="46">
        <v>0</v>
      </c>
      <c r="K234" s="46">
        <v>0</v>
      </c>
      <c r="L234" s="46">
        <v>9300</v>
      </c>
      <c r="M234" s="46">
        <v>0</v>
      </c>
      <c r="N234" s="46">
        <v>0</v>
      </c>
      <c r="O234" s="47" t="s">
        <v>661</v>
      </c>
      <c r="P234" s="43" t="s">
        <v>675</v>
      </c>
    </row>
    <row r="235" spans="1:16" s="9" customFormat="1" ht="75" x14ac:dyDescent="0.25">
      <c r="A235" s="10" t="s">
        <v>220</v>
      </c>
      <c r="B235" s="45" t="s">
        <v>193</v>
      </c>
      <c r="C235" s="49">
        <v>0</v>
      </c>
      <c r="D235" s="46">
        <v>1000</v>
      </c>
      <c r="E235" s="46">
        <v>0</v>
      </c>
      <c r="F235" s="46">
        <v>0</v>
      </c>
      <c r="G235" s="46">
        <v>0</v>
      </c>
      <c r="H235" s="46">
        <v>1000</v>
      </c>
      <c r="I235" s="46">
        <v>0</v>
      </c>
      <c r="J235" s="46">
        <v>0</v>
      </c>
      <c r="K235" s="46">
        <v>0</v>
      </c>
      <c r="L235" s="46">
        <v>1000</v>
      </c>
      <c r="M235" s="46">
        <v>0</v>
      </c>
      <c r="N235" s="46">
        <v>0</v>
      </c>
      <c r="O235" s="47" t="s">
        <v>564</v>
      </c>
      <c r="P235" s="43" t="s">
        <v>675</v>
      </c>
    </row>
    <row r="236" spans="1:16" s="9" customFormat="1" ht="90" x14ac:dyDescent="0.25">
      <c r="A236" s="10" t="s">
        <v>221</v>
      </c>
      <c r="B236" s="45" t="s">
        <v>194</v>
      </c>
      <c r="C236" s="49">
        <v>0</v>
      </c>
      <c r="D236" s="46">
        <v>150</v>
      </c>
      <c r="E236" s="46">
        <v>0</v>
      </c>
      <c r="F236" s="46">
        <v>0</v>
      </c>
      <c r="G236" s="46">
        <v>0</v>
      </c>
      <c r="H236" s="46">
        <v>150</v>
      </c>
      <c r="I236" s="46">
        <v>0</v>
      </c>
      <c r="J236" s="46">
        <v>0</v>
      </c>
      <c r="K236" s="46">
        <v>0</v>
      </c>
      <c r="L236" s="46">
        <v>150</v>
      </c>
      <c r="M236" s="46">
        <v>0</v>
      </c>
      <c r="N236" s="46">
        <v>0</v>
      </c>
      <c r="O236" s="47" t="s">
        <v>565</v>
      </c>
      <c r="P236" s="43" t="s">
        <v>675</v>
      </c>
    </row>
    <row r="237" spans="1:16" s="9" customFormat="1" ht="60" x14ac:dyDescent="0.25">
      <c r="A237" s="10" t="s">
        <v>222</v>
      </c>
      <c r="B237" s="45" t="s">
        <v>195</v>
      </c>
      <c r="C237" s="49">
        <v>0</v>
      </c>
      <c r="D237" s="46">
        <v>3000</v>
      </c>
      <c r="E237" s="46">
        <v>0</v>
      </c>
      <c r="F237" s="46">
        <v>0</v>
      </c>
      <c r="G237" s="46">
        <v>0</v>
      </c>
      <c r="H237" s="46">
        <v>3000</v>
      </c>
      <c r="I237" s="46">
        <v>0</v>
      </c>
      <c r="J237" s="46">
        <v>0</v>
      </c>
      <c r="K237" s="46">
        <v>0</v>
      </c>
      <c r="L237" s="46">
        <v>3000</v>
      </c>
      <c r="M237" s="46">
        <v>0</v>
      </c>
      <c r="N237" s="46">
        <v>0</v>
      </c>
      <c r="O237" s="47" t="s">
        <v>566</v>
      </c>
      <c r="P237" s="43" t="s">
        <v>675</v>
      </c>
    </row>
    <row r="238" spans="1:16" s="9" customFormat="1" ht="60" x14ac:dyDescent="0.25">
      <c r="A238" s="10" t="s">
        <v>223</v>
      </c>
      <c r="B238" s="45" t="s">
        <v>196</v>
      </c>
      <c r="C238" s="49">
        <v>0</v>
      </c>
      <c r="D238" s="46">
        <v>920</v>
      </c>
      <c r="E238" s="46">
        <v>0</v>
      </c>
      <c r="F238" s="46">
        <v>0</v>
      </c>
      <c r="G238" s="46">
        <v>0</v>
      </c>
      <c r="H238" s="46">
        <v>920</v>
      </c>
      <c r="I238" s="46">
        <v>0</v>
      </c>
      <c r="J238" s="46">
        <v>0</v>
      </c>
      <c r="K238" s="46">
        <v>0</v>
      </c>
      <c r="L238" s="46">
        <v>920</v>
      </c>
      <c r="M238" s="46">
        <v>0</v>
      </c>
      <c r="N238" s="46">
        <v>0</v>
      </c>
      <c r="O238" s="47" t="s">
        <v>662</v>
      </c>
      <c r="P238" s="43" t="s">
        <v>675</v>
      </c>
    </row>
    <row r="239" spans="1:16" s="9" customFormat="1" ht="46.5" customHeight="1" x14ac:dyDescent="0.25">
      <c r="A239" s="10" t="s">
        <v>224</v>
      </c>
      <c r="B239" s="45" t="s">
        <v>197</v>
      </c>
      <c r="C239" s="49">
        <v>0</v>
      </c>
      <c r="D239" s="46">
        <v>400</v>
      </c>
      <c r="E239" s="46">
        <v>0</v>
      </c>
      <c r="F239" s="46">
        <v>0</v>
      </c>
      <c r="G239" s="46">
        <v>0</v>
      </c>
      <c r="H239" s="46">
        <v>400</v>
      </c>
      <c r="I239" s="46">
        <v>0</v>
      </c>
      <c r="J239" s="46">
        <v>0</v>
      </c>
      <c r="K239" s="46">
        <v>0</v>
      </c>
      <c r="L239" s="46">
        <v>400</v>
      </c>
      <c r="M239" s="46">
        <v>0</v>
      </c>
      <c r="N239" s="46">
        <v>0</v>
      </c>
      <c r="O239" s="47" t="s">
        <v>526</v>
      </c>
      <c r="P239" s="43" t="s">
        <v>675</v>
      </c>
    </row>
    <row r="240" spans="1:16" s="9" customFormat="1" ht="47.25" customHeight="1" x14ac:dyDescent="0.25">
      <c r="A240" s="10" t="s">
        <v>225</v>
      </c>
      <c r="B240" s="45" t="s">
        <v>198</v>
      </c>
      <c r="C240" s="49">
        <v>0</v>
      </c>
      <c r="D240" s="46">
        <v>4350</v>
      </c>
      <c r="E240" s="46">
        <v>0</v>
      </c>
      <c r="F240" s="46">
        <v>0</v>
      </c>
      <c r="G240" s="46">
        <v>0</v>
      </c>
      <c r="H240" s="46">
        <v>4350</v>
      </c>
      <c r="I240" s="46">
        <v>0</v>
      </c>
      <c r="J240" s="46">
        <v>0</v>
      </c>
      <c r="K240" s="46">
        <v>0</v>
      </c>
      <c r="L240" s="46">
        <v>4350</v>
      </c>
      <c r="M240" s="46">
        <v>0</v>
      </c>
      <c r="N240" s="46">
        <v>0</v>
      </c>
      <c r="O240" s="47" t="s">
        <v>537</v>
      </c>
      <c r="P240" s="43" t="s">
        <v>675</v>
      </c>
    </row>
    <row r="241" spans="1:16" s="9" customFormat="1" ht="41.25" customHeight="1" x14ac:dyDescent="0.25">
      <c r="A241" s="10" t="s">
        <v>226</v>
      </c>
      <c r="B241" s="45" t="s">
        <v>199</v>
      </c>
      <c r="C241" s="49">
        <v>0</v>
      </c>
      <c r="D241" s="46">
        <v>150</v>
      </c>
      <c r="E241" s="46">
        <v>0</v>
      </c>
      <c r="F241" s="46">
        <v>0</v>
      </c>
      <c r="G241" s="46">
        <v>0</v>
      </c>
      <c r="H241" s="46">
        <v>150</v>
      </c>
      <c r="I241" s="46">
        <v>0</v>
      </c>
      <c r="J241" s="46">
        <v>0</v>
      </c>
      <c r="K241" s="46">
        <v>0</v>
      </c>
      <c r="L241" s="46">
        <v>150</v>
      </c>
      <c r="M241" s="46">
        <v>0</v>
      </c>
      <c r="N241" s="46">
        <v>0</v>
      </c>
      <c r="O241" s="47" t="s">
        <v>650</v>
      </c>
      <c r="P241" s="43" t="s">
        <v>675</v>
      </c>
    </row>
    <row r="242" spans="1:16" s="9" customFormat="1" ht="150" customHeight="1" x14ac:dyDescent="0.25">
      <c r="A242" s="10" t="s">
        <v>227</v>
      </c>
      <c r="B242" s="45" t="s">
        <v>200</v>
      </c>
      <c r="C242" s="49">
        <v>0</v>
      </c>
      <c r="D242" s="46">
        <v>887.5</v>
      </c>
      <c r="E242" s="46">
        <v>0</v>
      </c>
      <c r="F242" s="46">
        <v>0</v>
      </c>
      <c r="G242" s="46">
        <v>0</v>
      </c>
      <c r="H242" s="46">
        <v>887.5</v>
      </c>
      <c r="I242" s="46">
        <v>0</v>
      </c>
      <c r="J242" s="46">
        <v>0</v>
      </c>
      <c r="K242" s="46">
        <v>0</v>
      </c>
      <c r="L242" s="46">
        <v>887.5</v>
      </c>
      <c r="M242" s="46">
        <v>0</v>
      </c>
      <c r="N242" s="46">
        <v>0</v>
      </c>
      <c r="O242" s="80" t="s">
        <v>653</v>
      </c>
      <c r="P242" s="43" t="s">
        <v>675</v>
      </c>
    </row>
    <row r="243" spans="1:16" s="9" customFormat="1" ht="39" customHeight="1" x14ac:dyDescent="0.25">
      <c r="A243" s="10" t="s">
        <v>228</v>
      </c>
      <c r="B243" s="45" t="s">
        <v>201</v>
      </c>
      <c r="C243" s="49">
        <v>0</v>
      </c>
      <c r="D243" s="46">
        <v>400</v>
      </c>
      <c r="E243" s="46">
        <v>0</v>
      </c>
      <c r="F243" s="46">
        <v>0</v>
      </c>
      <c r="G243" s="46">
        <v>0</v>
      </c>
      <c r="H243" s="46">
        <v>400</v>
      </c>
      <c r="I243" s="46">
        <v>0</v>
      </c>
      <c r="J243" s="46">
        <v>0</v>
      </c>
      <c r="K243" s="46">
        <v>0</v>
      </c>
      <c r="L243" s="46">
        <v>400</v>
      </c>
      <c r="M243" s="46">
        <v>0</v>
      </c>
      <c r="N243" s="46">
        <v>0</v>
      </c>
      <c r="O243" s="47"/>
      <c r="P243" s="43" t="s">
        <v>675</v>
      </c>
    </row>
    <row r="244" spans="1:16" s="9" customFormat="1" ht="114" customHeight="1" x14ac:dyDescent="0.25">
      <c r="A244" s="10" t="s">
        <v>229</v>
      </c>
      <c r="B244" s="45" t="s">
        <v>202</v>
      </c>
      <c r="C244" s="49">
        <v>0</v>
      </c>
      <c r="D244" s="46">
        <v>272</v>
      </c>
      <c r="E244" s="46">
        <v>0</v>
      </c>
      <c r="F244" s="46">
        <v>0</v>
      </c>
      <c r="G244" s="46">
        <v>0</v>
      </c>
      <c r="H244" s="46">
        <v>272</v>
      </c>
      <c r="I244" s="46">
        <v>0</v>
      </c>
      <c r="J244" s="46">
        <v>0</v>
      </c>
      <c r="K244" s="46"/>
      <c r="L244" s="46">
        <v>272</v>
      </c>
      <c r="M244" s="46">
        <v>0</v>
      </c>
      <c r="N244" s="46">
        <v>0</v>
      </c>
      <c r="O244" s="47" t="s">
        <v>630</v>
      </c>
      <c r="P244" s="43" t="s">
        <v>675</v>
      </c>
    </row>
    <row r="245" spans="1:16" s="9" customFormat="1" ht="31.5" customHeight="1" x14ac:dyDescent="0.25">
      <c r="A245" s="10" t="s">
        <v>230</v>
      </c>
      <c r="B245" s="45" t="s">
        <v>203</v>
      </c>
      <c r="C245" s="49">
        <v>0</v>
      </c>
      <c r="D245" s="46">
        <v>832</v>
      </c>
      <c r="E245" s="46">
        <v>0</v>
      </c>
      <c r="F245" s="46">
        <v>0</v>
      </c>
      <c r="G245" s="46">
        <v>0</v>
      </c>
      <c r="H245" s="46">
        <v>832</v>
      </c>
      <c r="I245" s="46">
        <v>0</v>
      </c>
      <c r="J245" s="46">
        <v>0</v>
      </c>
      <c r="K245" s="46">
        <v>0</v>
      </c>
      <c r="L245" s="46">
        <v>832</v>
      </c>
      <c r="M245" s="46">
        <v>0</v>
      </c>
      <c r="N245" s="46">
        <v>0</v>
      </c>
      <c r="O245" s="47"/>
      <c r="P245" s="43" t="s">
        <v>675</v>
      </c>
    </row>
    <row r="246" spans="1:16" s="9" customFormat="1" ht="26.25" customHeight="1" x14ac:dyDescent="0.25">
      <c r="A246" s="10" t="s">
        <v>231</v>
      </c>
      <c r="B246" s="45" t="s">
        <v>204</v>
      </c>
      <c r="C246" s="49">
        <v>0</v>
      </c>
      <c r="D246" s="46">
        <v>124.8</v>
      </c>
      <c r="E246" s="46">
        <v>0</v>
      </c>
      <c r="F246" s="46">
        <v>0</v>
      </c>
      <c r="G246" s="46">
        <v>0</v>
      </c>
      <c r="H246" s="46">
        <v>124.8</v>
      </c>
      <c r="I246" s="46">
        <v>0</v>
      </c>
      <c r="J246" s="46">
        <v>0</v>
      </c>
      <c r="K246" s="46">
        <v>0</v>
      </c>
      <c r="L246" s="46">
        <v>124.8</v>
      </c>
      <c r="M246" s="46">
        <v>0</v>
      </c>
      <c r="N246" s="46">
        <v>0</v>
      </c>
      <c r="O246" s="47"/>
      <c r="P246" s="43" t="s">
        <v>675</v>
      </c>
    </row>
    <row r="247" spans="1:16" s="9" customFormat="1" ht="49.5" customHeight="1" x14ac:dyDescent="0.25">
      <c r="A247" s="10" t="s">
        <v>233</v>
      </c>
      <c r="B247" s="45" t="s">
        <v>205</v>
      </c>
      <c r="C247" s="49">
        <v>0</v>
      </c>
      <c r="D247" s="46">
        <v>324</v>
      </c>
      <c r="E247" s="46">
        <v>0</v>
      </c>
      <c r="F247" s="46">
        <v>0</v>
      </c>
      <c r="G247" s="46">
        <v>0</v>
      </c>
      <c r="H247" s="46">
        <v>324</v>
      </c>
      <c r="I247" s="46">
        <v>0</v>
      </c>
      <c r="J247" s="46">
        <v>0</v>
      </c>
      <c r="K247" s="46">
        <v>0</v>
      </c>
      <c r="L247" s="46">
        <v>324</v>
      </c>
      <c r="M247" s="46">
        <v>0</v>
      </c>
      <c r="N247" s="46">
        <v>0</v>
      </c>
      <c r="O247" s="47"/>
      <c r="P247" s="43" t="s">
        <v>675</v>
      </c>
    </row>
    <row r="248" spans="1:16" s="9" customFormat="1" ht="78.75" customHeight="1" x14ac:dyDescent="0.25">
      <c r="A248" s="10" t="s">
        <v>232</v>
      </c>
      <c r="B248" s="45" t="s">
        <v>206</v>
      </c>
      <c r="C248" s="49">
        <v>0</v>
      </c>
      <c r="D248" s="46">
        <v>5628</v>
      </c>
      <c r="E248" s="46">
        <v>0</v>
      </c>
      <c r="F248" s="46">
        <v>0</v>
      </c>
      <c r="G248" s="46">
        <v>0</v>
      </c>
      <c r="H248" s="46">
        <v>5628</v>
      </c>
      <c r="I248" s="46">
        <v>0</v>
      </c>
      <c r="J248" s="46">
        <v>0</v>
      </c>
      <c r="K248" s="46">
        <v>0</v>
      </c>
      <c r="L248" s="46">
        <v>5628</v>
      </c>
      <c r="M248" s="46">
        <v>0</v>
      </c>
      <c r="N248" s="46">
        <v>0</v>
      </c>
      <c r="O248" s="47" t="s">
        <v>663</v>
      </c>
      <c r="P248" s="43" t="s">
        <v>675</v>
      </c>
    </row>
    <row r="249" spans="1:16" s="9" customFormat="1" ht="46.5" customHeight="1" x14ac:dyDescent="0.25">
      <c r="A249" s="10" t="s">
        <v>234</v>
      </c>
      <c r="B249" s="45"/>
      <c r="C249" s="49"/>
      <c r="D249" s="46"/>
      <c r="E249" s="46"/>
      <c r="F249" s="46"/>
      <c r="G249" s="46"/>
      <c r="H249" s="46"/>
      <c r="I249" s="46"/>
      <c r="J249" s="46"/>
      <c r="K249" s="46"/>
      <c r="L249" s="46"/>
      <c r="M249" s="46"/>
      <c r="N249" s="46"/>
      <c r="O249" s="81"/>
      <c r="P249" s="81"/>
    </row>
    <row r="250" spans="1:16" s="9" customFormat="1" ht="69.75" customHeight="1" x14ac:dyDescent="0.25">
      <c r="A250" s="10" t="s">
        <v>235</v>
      </c>
      <c r="B250" s="45" t="s">
        <v>207</v>
      </c>
      <c r="C250" s="49">
        <v>0</v>
      </c>
      <c r="D250" s="46">
        <v>100</v>
      </c>
      <c r="E250" s="46">
        <v>0</v>
      </c>
      <c r="F250" s="46">
        <v>0</v>
      </c>
      <c r="G250" s="46">
        <v>0</v>
      </c>
      <c r="H250" s="46">
        <v>100</v>
      </c>
      <c r="I250" s="46">
        <v>0</v>
      </c>
      <c r="J250" s="46">
        <v>0</v>
      </c>
      <c r="K250" s="46">
        <v>0</v>
      </c>
      <c r="L250" s="46">
        <v>100</v>
      </c>
      <c r="M250" s="46">
        <v>0</v>
      </c>
      <c r="N250" s="46">
        <v>0</v>
      </c>
      <c r="O250" s="47" t="s">
        <v>656</v>
      </c>
      <c r="P250" s="43" t="s">
        <v>675</v>
      </c>
    </row>
    <row r="251" spans="1:16" s="9" customFormat="1" ht="118.5" customHeight="1" x14ac:dyDescent="0.25">
      <c r="A251" s="10" t="s">
        <v>236</v>
      </c>
      <c r="B251" s="45" t="s">
        <v>208</v>
      </c>
      <c r="C251" s="49">
        <v>0</v>
      </c>
      <c r="D251" s="46">
        <v>5265</v>
      </c>
      <c r="E251" s="46">
        <v>0</v>
      </c>
      <c r="F251" s="46">
        <v>0</v>
      </c>
      <c r="G251" s="46">
        <v>0</v>
      </c>
      <c r="H251" s="46">
        <v>5265</v>
      </c>
      <c r="I251" s="46">
        <v>0</v>
      </c>
      <c r="J251" s="46">
        <v>0</v>
      </c>
      <c r="K251" s="46">
        <v>0</v>
      </c>
      <c r="L251" s="46">
        <v>5265</v>
      </c>
      <c r="M251" s="46">
        <v>0</v>
      </c>
      <c r="N251" s="46">
        <v>0</v>
      </c>
      <c r="O251" s="47" t="s">
        <v>567</v>
      </c>
      <c r="P251" s="43" t="s">
        <v>675</v>
      </c>
    </row>
    <row r="252" spans="1:16" s="9" customFormat="1" ht="114" customHeight="1" x14ac:dyDescent="0.25">
      <c r="A252" s="10" t="s">
        <v>237</v>
      </c>
      <c r="B252" s="45" t="s">
        <v>209</v>
      </c>
      <c r="C252" s="49">
        <v>0</v>
      </c>
      <c r="D252" s="46">
        <v>550</v>
      </c>
      <c r="E252" s="46">
        <v>0</v>
      </c>
      <c r="F252" s="46">
        <v>0</v>
      </c>
      <c r="G252" s="46">
        <v>0</v>
      </c>
      <c r="H252" s="46">
        <v>550</v>
      </c>
      <c r="I252" s="46">
        <v>0</v>
      </c>
      <c r="J252" s="46">
        <v>0</v>
      </c>
      <c r="K252" s="46">
        <v>0</v>
      </c>
      <c r="L252" s="46">
        <v>550</v>
      </c>
      <c r="M252" s="46">
        <v>0</v>
      </c>
      <c r="N252" s="46">
        <v>0</v>
      </c>
      <c r="O252" s="47" t="s">
        <v>664</v>
      </c>
      <c r="P252" s="43" t="s">
        <v>675</v>
      </c>
    </row>
    <row r="253" spans="1:16" s="9" customFormat="1" ht="34.5" customHeight="1" x14ac:dyDescent="0.25">
      <c r="A253" s="10" t="s">
        <v>238</v>
      </c>
      <c r="B253" s="45" t="s">
        <v>190</v>
      </c>
      <c r="C253" s="49">
        <v>0</v>
      </c>
      <c r="D253" s="46">
        <v>150</v>
      </c>
      <c r="E253" s="46">
        <v>0</v>
      </c>
      <c r="F253" s="46">
        <v>0</v>
      </c>
      <c r="G253" s="46">
        <v>0</v>
      </c>
      <c r="H253" s="46">
        <v>150</v>
      </c>
      <c r="I253" s="46">
        <v>0</v>
      </c>
      <c r="J253" s="46">
        <v>0</v>
      </c>
      <c r="K253" s="46">
        <v>0</v>
      </c>
      <c r="L253" s="46">
        <v>150</v>
      </c>
      <c r="M253" s="46">
        <v>0</v>
      </c>
      <c r="N253" s="46">
        <v>0</v>
      </c>
      <c r="O253" s="47" t="s">
        <v>631</v>
      </c>
      <c r="P253" s="43" t="s">
        <v>675</v>
      </c>
    </row>
    <row r="254" spans="1:16" s="9" customFormat="1" ht="42.75" customHeight="1" x14ac:dyDescent="0.25">
      <c r="A254" s="10" t="s">
        <v>239</v>
      </c>
      <c r="B254" s="45" t="s">
        <v>210</v>
      </c>
      <c r="C254" s="49">
        <v>0</v>
      </c>
      <c r="D254" s="46">
        <v>150</v>
      </c>
      <c r="E254" s="46">
        <v>0</v>
      </c>
      <c r="F254" s="46">
        <v>0</v>
      </c>
      <c r="G254" s="46">
        <v>0</v>
      </c>
      <c r="H254" s="46">
        <v>150</v>
      </c>
      <c r="I254" s="46">
        <v>0</v>
      </c>
      <c r="J254" s="46">
        <v>0</v>
      </c>
      <c r="K254" s="46">
        <v>0</v>
      </c>
      <c r="L254" s="46">
        <v>150</v>
      </c>
      <c r="M254" s="46">
        <v>0</v>
      </c>
      <c r="N254" s="46">
        <v>0</v>
      </c>
      <c r="O254" s="73" t="s">
        <v>527</v>
      </c>
      <c r="P254" s="43" t="s">
        <v>675</v>
      </c>
    </row>
    <row r="255" spans="1:16" s="9" customFormat="1" ht="42.75" customHeight="1" x14ac:dyDescent="0.25">
      <c r="A255" s="10" t="s">
        <v>240</v>
      </c>
      <c r="B255" s="45" t="s">
        <v>211</v>
      </c>
      <c r="C255" s="49">
        <v>0</v>
      </c>
      <c r="D255" s="46">
        <v>104</v>
      </c>
      <c r="E255" s="46">
        <v>0</v>
      </c>
      <c r="F255" s="46">
        <v>0</v>
      </c>
      <c r="G255" s="46">
        <v>0</v>
      </c>
      <c r="H255" s="46">
        <v>104</v>
      </c>
      <c r="I255" s="46">
        <v>0</v>
      </c>
      <c r="J255" s="46">
        <v>0</v>
      </c>
      <c r="K255" s="46">
        <v>0</v>
      </c>
      <c r="L255" s="46">
        <v>104</v>
      </c>
      <c r="M255" s="46">
        <v>0</v>
      </c>
      <c r="N255" s="46">
        <v>0</v>
      </c>
      <c r="O255" s="47"/>
      <c r="P255" s="43" t="s">
        <v>675</v>
      </c>
    </row>
    <row r="256" spans="1:16" s="9" customFormat="1" ht="42" customHeight="1" x14ac:dyDescent="0.25">
      <c r="A256" s="10" t="s">
        <v>241</v>
      </c>
      <c r="B256" s="45" t="s">
        <v>212</v>
      </c>
      <c r="C256" s="49">
        <v>0</v>
      </c>
      <c r="D256" s="46">
        <v>208</v>
      </c>
      <c r="E256" s="46">
        <v>0</v>
      </c>
      <c r="F256" s="46">
        <v>0</v>
      </c>
      <c r="G256" s="46">
        <v>0</v>
      </c>
      <c r="H256" s="46">
        <v>208</v>
      </c>
      <c r="I256" s="46">
        <v>0</v>
      </c>
      <c r="J256" s="46">
        <v>0</v>
      </c>
      <c r="K256" s="46">
        <v>0</v>
      </c>
      <c r="L256" s="46">
        <v>208</v>
      </c>
      <c r="M256" s="46">
        <v>0</v>
      </c>
      <c r="N256" s="46">
        <v>0</v>
      </c>
      <c r="O256" s="47"/>
      <c r="P256" s="43" t="s">
        <v>675</v>
      </c>
    </row>
    <row r="257" spans="1:16" s="9" customFormat="1" ht="46.5" customHeight="1" x14ac:dyDescent="0.25">
      <c r="A257" s="10" t="s">
        <v>242</v>
      </c>
      <c r="B257" s="45" t="s">
        <v>213</v>
      </c>
      <c r="C257" s="49">
        <v>0</v>
      </c>
      <c r="D257" s="46">
        <v>300</v>
      </c>
      <c r="E257" s="46">
        <v>0</v>
      </c>
      <c r="F257" s="46">
        <v>0</v>
      </c>
      <c r="G257" s="46">
        <v>0</v>
      </c>
      <c r="H257" s="46">
        <v>300</v>
      </c>
      <c r="I257" s="46">
        <v>0</v>
      </c>
      <c r="J257" s="46">
        <v>0</v>
      </c>
      <c r="K257" s="46">
        <v>0</v>
      </c>
      <c r="L257" s="46">
        <v>300</v>
      </c>
      <c r="M257" s="46">
        <v>0</v>
      </c>
      <c r="N257" s="46">
        <v>0</v>
      </c>
      <c r="O257" s="47" t="s">
        <v>632</v>
      </c>
      <c r="P257" s="43" t="s">
        <v>675</v>
      </c>
    </row>
    <row r="258" spans="1:16" s="9" customFormat="1" ht="92.25" customHeight="1" x14ac:dyDescent="0.25">
      <c r="A258" s="10" t="s">
        <v>243</v>
      </c>
      <c r="B258" s="45" t="s">
        <v>214</v>
      </c>
      <c r="C258" s="49">
        <v>0</v>
      </c>
      <c r="D258" s="46">
        <v>5000</v>
      </c>
      <c r="E258" s="46">
        <v>0</v>
      </c>
      <c r="F258" s="46">
        <v>0</v>
      </c>
      <c r="G258" s="46">
        <v>0</v>
      </c>
      <c r="H258" s="46">
        <v>5000</v>
      </c>
      <c r="I258" s="46">
        <v>0</v>
      </c>
      <c r="J258" s="46">
        <v>0</v>
      </c>
      <c r="K258" s="46">
        <v>0</v>
      </c>
      <c r="L258" s="46">
        <v>5000</v>
      </c>
      <c r="M258" s="46">
        <v>0</v>
      </c>
      <c r="N258" s="46">
        <v>0</v>
      </c>
      <c r="O258" s="47" t="s">
        <v>665</v>
      </c>
      <c r="P258" s="43" t="s">
        <v>675</v>
      </c>
    </row>
    <row r="259" spans="1:16" s="9" customFormat="1" ht="44.25" customHeight="1" x14ac:dyDescent="0.25">
      <c r="A259" s="10" t="s">
        <v>244</v>
      </c>
      <c r="B259" s="45" t="s">
        <v>464</v>
      </c>
      <c r="C259" s="49">
        <v>0</v>
      </c>
      <c r="D259" s="46">
        <v>7084.4</v>
      </c>
      <c r="E259" s="46">
        <v>915.6</v>
      </c>
      <c r="F259" s="46">
        <v>0</v>
      </c>
      <c r="G259" s="46">
        <v>0</v>
      </c>
      <c r="H259" s="46">
        <v>7084.4</v>
      </c>
      <c r="I259" s="42">
        <v>915.6</v>
      </c>
      <c r="J259" s="46">
        <v>0</v>
      </c>
      <c r="K259" s="46">
        <v>0</v>
      </c>
      <c r="L259" s="46">
        <v>7084.4</v>
      </c>
      <c r="M259" s="46">
        <v>915.6</v>
      </c>
      <c r="N259" s="46"/>
      <c r="O259" s="47" t="s">
        <v>666</v>
      </c>
      <c r="P259" s="43" t="s">
        <v>675</v>
      </c>
    </row>
    <row r="260" spans="1:16" s="9" customFormat="1" ht="45.75" customHeight="1" x14ac:dyDescent="0.25">
      <c r="A260" s="10" t="s">
        <v>245</v>
      </c>
      <c r="B260" s="45" t="s">
        <v>216</v>
      </c>
      <c r="C260" s="49">
        <v>0</v>
      </c>
      <c r="D260" s="46">
        <v>1000</v>
      </c>
      <c r="E260" s="46">
        <v>0</v>
      </c>
      <c r="F260" s="46">
        <v>0</v>
      </c>
      <c r="G260" s="46">
        <v>0</v>
      </c>
      <c r="H260" s="46">
        <v>1000</v>
      </c>
      <c r="I260" s="46">
        <v>0</v>
      </c>
      <c r="J260" s="46">
        <v>0</v>
      </c>
      <c r="K260" s="46">
        <v>0</v>
      </c>
      <c r="L260" s="46">
        <v>1000</v>
      </c>
      <c r="M260" s="46">
        <v>0</v>
      </c>
      <c r="N260" s="46">
        <v>0</v>
      </c>
      <c r="O260" s="55" t="s">
        <v>571</v>
      </c>
      <c r="P260" s="43" t="s">
        <v>675</v>
      </c>
    </row>
    <row r="261" spans="1:16" s="9" customFormat="1" ht="58.5" customHeight="1" x14ac:dyDescent="0.25">
      <c r="A261" s="10" t="s">
        <v>587</v>
      </c>
      <c r="B261" s="45" t="s">
        <v>586</v>
      </c>
      <c r="C261" s="49">
        <v>0</v>
      </c>
      <c r="D261" s="46">
        <v>2160</v>
      </c>
      <c r="E261" s="46">
        <v>0</v>
      </c>
      <c r="F261" s="46">
        <v>0</v>
      </c>
      <c r="G261" s="46"/>
      <c r="H261" s="46">
        <v>2160</v>
      </c>
      <c r="I261" s="46"/>
      <c r="J261" s="46"/>
      <c r="K261" s="46"/>
      <c r="L261" s="46">
        <v>2160</v>
      </c>
      <c r="M261" s="46"/>
      <c r="N261" s="46"/>
      <c r="O261" s="55"/>
      <c r="P261" s="43" t="s">
        <v>675</v>
      </c>
    </row>
    <row r="262" spans="1:16" s="9" customFormat="1" ht="40.5" customHeight="1" x14ac:dyDescent="0.25">
      <c r="A262" s="7" t="s">
        <v>48</v>
      </c>
      <c r="B262" s="37" t="s">
        <v>49</v>
      </c>
      <c r="C262" s="69">
        <f>SUM(C263:C276)</f>
        <v>1000</v>
      </c>
      <c r="D262" s="69">
        <f t="shared" ref="D262:N262" si="27">SUM(D263:D276)</f>
        <v>216043.3</v>
      </c>
      <c r="E262" s="69">
        <f t="shared" si="27"/>
        <v>0</v>
      </c>
      <c r="F262" s="69">
        <f t="shared" si="27"/>
        <v>0</v>
      </c>
      <c r="G262" s="69">
        <f t="shared" si="27"/>
        <v>223.7</v>
      </c>
      <c r="H262" s="69">
        <f t="shared" si="27"/>
        <v>215896.4</v>
      </c>
      <c r="I262" s="69">
        <f t="shared" si="27"/>
        <v>0</v>
      </c>
      <c r="J262" s="69">
        <f t="shared" si="27"/>
        <v>0</v>
      </c>
      <c r="K262" s="69">
        <f t="shared" si="27"/>
        <v>223.7</v>
      </c>
      <c r="L262" s="69">
        <f t="shared" si="27"/>
        <v>215420.1</v>
      </c>
      <c r="M262" s="69">
        <f t="shared" si="27"/>
        <v>0</v>
      </c>
      <c r="N262" s="69">
        <f t="shared" si="27"/>
        <v>0</v>
      </c>
      <c r="O262" s="71"/>
      <c r="P262" s="43"/>
    </row>
    <row r="263" spans="1:16" s="9" customFormat="1" ht="91.5" customHeight="1" x14ac:dyDescent="0.25">
      <c r="A263" s="10" t="s">
        <v>176</v>
      </c>
      <c r="B263" s="48" t="s">
        <v>163</v>
      </c>
      <c r="C263" s="49">
        <v>0</v>
      </c>
      <c r="D263" s="46">
        <v>300</v>
      </c>
      <c r="E263" s="46">
        <v>0</v>
      </c>
      <c r="F263" s="46">
        <v>0</v>
      </c>
      <c r="G263" s="46">
        <v>0</v>
      </c>
      <c r="H263" s="46">
        <v>200</v>
      </c>
      <c r="I263" s="46">
        <v>0</v>
      </c>
      <c r="J263" s="46">
        <v>0</v>
      </c>
      <c r="K263" s="46">
        <v>0</v>
      </c>
      <c r="L263" s="46">
        <v>200</v>
      </c>
      <c r="M263" s="46">
        <v>0</v>
      </c>
      <c r="N263" s="46">
        <v>0</v>
      </c>
      <c r="O263" s="47" t="s">
        <v>651</v>
      </c>
      <c r="P263" s="43" t="s">
        <v>680</v>
      </c>
    </row>
    <row r="264" spans="1:16" s="9" customFormat="1" ht="123.75" customHeight="1" x14ac:dyDescent="0.25">
      <c r="A264" s="10" t="s">
        <v>177</v>
      </c>
      <c r="B264" s="48" t="s">
        <v>164</v>
      </c>
      <c r="C264" s="49">
        <v>0</v>
      </c>
      <c r="D264" s="46">
        <v>105798.2</v>
      </c>
      <c r="E264" s="46">
        <v>0</v>
      </c>
      <c r="F264" s="46">
        <v>0</v>
      </c>
      <c r="G264" s="46">
        <v>0</v>
      </c>
      <c r="H264" s="46">
        <v>105798.2</v>
      </c>
      <c r="I264" s="46">
        <v>0</v>
      </c>
      <c r="J264" s="46">
        <v>0</v>
      </c>
      <c r="K264" s="46">
        <v>0</v>
      </c>
      <c r="L264" s="46">
        <v>105422.8</v>
      </c>
      <c r="M264" s="46">
        <v>0</v>
      </c>
      <c r="N264" s="46">
        <v>0</v>
      </c>
      <c r="O264" s="71" t="e">
        <f>#REF!</f>
        <v>#REF!</v>
      </c>
      <c r="P264" s="43" t="s">
        <v>684</v>
      </c>
    </row>
    <row r="265" spans="1:16" s="9" customFormat="1" ht="59.25" customHeight="1" x14ac:dyDescent="0.25">
      <c r="A265" s="10" t="s">
        <v>178</v>
      </c>
      <c r="B265" s="48" t="s">
        <v>165</v>
      </c>
      <c r="C265" s="49">
        <v>0</v>
      </c>
      <c r="D265" s="46">
        <v>84631</v>
      </c>
      <c r="E265" s="46">
        <v>0</v>
      </c>
      <c r="F265" s="46">
        <v>0</v>
      </c>
      <c r="G265" s="46">
        <v>0</v>
      </c>
      <c r="H265" s="46">
        <v>84631</v>
      </c>
      <c r="I265" s="46">
        <v>0</v>
      </c>
      <c r="J265" s="46">
        <v>0</v>
      </c>
      <c r="K265" s="46">
        <v>0</v>
      </c>
      <c r="L265" s="46">
        <v>84631</v>
      </c>
      <c r="M265" s="46">
        <v>0</v>
      </c>
      <c r="N265" s="46">
        <v>0</v>
      </c>
      <c r="O265" s="47" t="s">
        <v>540</v>
      </c>
      <c r="P265" s="43" t="s">
        <v>675</v>
      </c>
    </row>
    <row r="266" spans="1:16" s="9" customFormat="1" ht="38.25" x14ac:dyDescent="0.25">
      <c r="A266" s="10" t="s">
        <v>179</v>
      </c>
      <c r="B266" s="48" t="s">
        <v>166</v>
      </c>
      <c r="C266" s="49">
        <v>0</v>
      </c>
      <c r="D266" s="46">
        <v>3000</v>
      </c>
      <c r="E266" s="46">
        <v>0</v>
      </c>
      <c r="F266" s="46">
        <v>0</v>
      </c>
      <c r="G266" s="46">
        <v>0</v>
      </c>
      <c r="H266" s="46">
        <v>3000</v>
      </c>
      <c r="I266" s="46">
        <v>0</v>
      </c>
      <c r="J266" s="46">
        <v>0</v>
      </c>
      <c r="K266" s="46">
        <v>0</v>
      </c>
      <c r="L266" s="46">
        <v>3000</v>
      </c>
      <c r="M266" s="46">
        <v>0</v>
      </c>
      <c r="N266" s="46">
        <v>0</v>
      </c>
      <c r="O266" s="47"/>
      <c r="P266" s="43" t="s">
        <v>675</v>
      </c>
    </row>
    <row r="267" spans="1:16" s="9" customFormat="1" ht="51" x14ac:dyDescent="0.25">
      <c r="A267" s="10" t="s">
        <v>180</v>
      </c>
      <c r="B267" s="48" t="s">
        <v>167</v>
      </c>
      <c r="C267" s="49">
        <v>0</v>
      </c>
      <c r="D267" s="46">
        <v>11000</v>
      </c>
      <c r="E267" s="46">
        <v>0</v>
      </c>
      <c r="F267" s="46">
        <v>0</v>
      </c>
      <c r="G267" s="46">
        <v>0</v>
      </c>
      <c r="H267" s="46">
        <v>11000</v>
      </c>
      <c r="I267" s="46">
        <v>0</v>
      </c>
      <c r="J267" s="46">
        <v>0</v>
      </c>
      <c r="K267" s="46">
        <v>0</v>
      </c>
      <c r="L267" s="46">
        <v>11000</v>
      </c>
      <c r="M267" s="46">
        <v>0</v>
      </c>
      <c r="N267" s="46">
        <v>0</v>
      </c>
      <c r="O267" s="47"/>
      <c r="P267" s="43" t="s">
        <v>675</v>
      </c>
    </row>
    <row r="268" spans="1:16" s="9" customFormat="1" ht="63.75" customHeight="1" x14ac:dyDescent="0.25">
      <c r="A268" s="10" t="s">
        <v>181</v>
      </c>
      <c r="B268" s="48" t="s">
        <v>168</v>
      </c>
      <c r="C268" s="49">
        <v>0</v>
      </c>
      <c r="D268" s="46">
        <v>600</v>
      </c>
      <c r="E268" s="46">
        <v>0</v>
      </c>
      <c r="F268" s="46">
        <v>0</v>
      </c>
      <c r="G268" s="46">
        <v>0</v>
      </c>
      <c r="H268" s="46">
        <v>600</v>
      </c>
      <c r="I268" s="46">
        <v>0</v>
      </c>
      <c r="J268" s="46">
        <v>0</v>
      </c>
      <c r="K268" s="46">
        <v>0</v>
      </c>
      <c r="L268" s="46">
        <v>600</v>
      </c>
      <c r="M268" s="46">
        <v>0</v>
      </c>
      <c r="N268" s="46">
        <v>0</v>
      </c>
      <c r="O268" s="47" t="s">
        <v>541</v>
      </c>
      <c r="P268" s="43" t="s">
        <v>675</v>
      </c>
    </row>
    <row r="269" spans="1:16" s="9" customFormat="1" ht="51" x14ac:dyDescent="0.25">
      <c r="A269" s="10" t="s">
        <v>182</v>
      </c>
      <c r="B269" s="48" t="s">
        <v>169</v>
      </c>
      <c r="C269" s="49">
        <v>0</v>
      </c>
      <c r="D269" s="46">
        <v>2500</v>
      </c>
      <c r="E269" s="46">
        <v>0</v>
      </c>
      <c r="F269" s="46">
        <v>0</v>
      </c>
      <c r="G269" s="46">
        <v>0</v>
      </c>
      <c r="H269" s="46">
        <v>2500</v>
      </c>
      <c r="I269" s="46">
        <v>0</v>
      </c>
      <c r="J269" s="46">
        <v>0</v>
      </c>
      <c r="K269" s="46">
        <v>0</v>
      </c>
      <c r="L269" s="46">
        <v>2500</v>
      </c>
      <c r="M269" s="46">
        <v>0</v>
      </c>
      <c r="N269" s="46">
        <v>0</v>
      </c>
      <c r="O269" s="47"/>
      <c r="P269" s="43" t="s">
        <v>675</v>
      </c>
    </row>
    <row r="270" spans="1:16" s="9" customFormat="1" ht="38.25" x14ac:dyDescent="0.25">
      <c r="A270" s="10" t="s">
        <v>183</v>
      </c>
      <c r="B270" s="48" t="s">
        <v>170</v>
      </c>
      <c r="C270" s="49">
        <v>0</v>
      </c>
      <c r="D270" s="46">
        <v>3000</v>
      </c>
      <c r="E270" s="46">
        <v>0</v>
      </c>
      <c r="F270" s="46">
        <v>0</v>
      </c>
      <c r="G270" s="46">
        <v>0</v>
      </c>
      <c r="H270" s="46">
        <v>3000</v>
      </c>
      <c r="I270" s="46">
        <v>0</v>
      </c>
      <c r="J270" s="46">
        <v>0</v>
      </c>
      <c r="K270" s="46">
        <v>0</v>
      </c>
      <c r="L270" s="46">
        <v>3000</v>
      </c>
      <c r="M270" s="46">
        <v>0</v>
      </c>
      <c r="N270" s="46">
        <v>0</v>
      </c>
      <c r="O270" s="47"/>
      <c r="P270" s="43" t="s">
        <v>675</v>
      </c>
    </row>
    <row r="271" spans="1:16" s="9" customFormat="1" ht="25.5" x14ac:dyDescent="0.25">
      <c r="A271" s="10" t="s">
        <v>184</v>
      </c>
      <c r="B271" s="48" t="s">
        <v>171</v>
      </c>
      <c r="C271" s="49">
        <v>0</v>
      </c>
      <c r="D271" s="46">
        <v>3000</v>
      </c>
      <c r="E271" s="46">
        <v>0</v>
      </c>
      <c r="F271" s="46">
        <v>0</v>
      </c>
      <c r="G271" s="46">
        <v>0</v>
      </c>
      <c r="H271" s="46">
        <v>3000</v>
      </c>
      <c r="I271" s="46">
        <v>0</v>
      </c>
      <c r="J271" s="46">
        <v>0</v>
      </c>
      <c r="K271" s="46">
        <v>0</v>
      </c>
      <c r="L271" s="46">
        <v>3000</v>
      </c>
      <c r="M271" s="46">
        <v>0</v>
      </c>
      <c r="N271" s="46">
        <v>0</v>
      </c>
      <c r="O271" s="47"/>
      <c r="P271" s="43" t="s">
        <v>675</v>
      </c>
    </row>
    <row r="272" spans="1:16" s="9" customFormat="1" ht="124.5" customHeight="1" x14ac:dyDescent="0.25">
      <c r="A272" s="10" t="s">
        <v>185</v>
      </c>
      <c r="B272" s="48" t="s">
        <v>172</v>
      </c>
      <c r="C272" s="49">
        <v>0</v>
      </c>
      <c r="D272" s="46">
        <v>1000</v>
      </c>
      <c r="E272" s="46">
        <v>0</v>
      </c>
      <c r="F272" s="46">
        <v>0</v>
      </c>
      <c r="G272" s="46">
        <v>0</v>
      </c>
      <c r="H272" s="46">
        <v>1000</v>
      </c>
      <c r="I272" s="46">
        <v>0</v>
      </c>
      <c r="J272" s="46">
        <v>0</v>
      </c>
      <c r="K272" s="46">
        <v>0</v>
      </c>
      <c r="L272" s="46">
        <v>1000</v>
      </c>
      <c r="M272" s="46">
        <v>0</v>
      </c>
      <c r="N272" s="46">
        <v>0</v>
      </c>
      <c r="O272" s="47" t="s">
        <v>542</v>
      </c>
      <c r="P272" s="43" t="s">
        <v>675</v>
      </c>
    </row>
    <row r="273" spans="1:17" s="9" customFormat="1" ht="74.25" customHeight="1" x14ac:dyDescent="0.25">
      <c r="A273" s="10" t="s">
        <v>186</v>
      </c>
      <c r="B273" s="48" t="s">
        <v>425</v>
      </c>
      <c r="C273" s="49">
        <v>0</v>
      </c>
      <c r="D273" s="46">
        <v>725</v>
      </c>
      <c r="E273" s="46">
        <v>0</v>
      </c>
      <c r="F273" s="46">
        <v>0</v>
      </c>
      <c r="G273" s="46">
        <v>0</v>
      </c>
      <c r="H273" s="46">
        <v>678.1</v>
      </c>
      <c r="I273" s="46">
        <v>0</v>
      </c>
      <c r="J273" s="46">
        <v>0</v>
      </c>
      <c r="K273" s="46">
        <v>0</v>
      </c>
      <c r="L273" s="46">
        <v>678.1</v>
      </c>
      <c r="M273" s="46">
        <v>0</v>
      </c>
      <c r="N273" s="46">
        <v>0</v>
      </c>
      <c r="O273" s="47" t="s">
        <v>534</v>
      </c>
      <c r="P273" s="43" t="s">
        <v>675</v>
      </c>
    </row>
    <row r="274" spans="1:17" s="9" customFormat="1" ht="123.75" customHeight="1" x14ac:dyDescent="0.25">
      <c r="A274" s="10" t="s">
        <v>187</v>
      </c>
      <c r="B274" s="48" t="s">
        <v>173</v>
      </c>
      <c r="C274" s="49">
        <v>0</v>
      </c>
      <c r="D274" s="46">
        <v>249.1</v>
      </c>
      <c r="E274" s="46">
        <v>0</v>
      </c>
      <c r="F274" s="46">
        <v>0</v>
      </c>
      <c r="G274" s="46">
        <v>0</v>
      </c>
      <c r="H274" s="46">
        <v>249.1</v>
      </c>
      <c r="I274" s="46">
        <v>0</v>
      </c>
      <c r="J274" s="46">
        <v>0</v>
      </c>
      <c r="K274" s="46">
        <v>0</v>
      </c>
      <c r="L274" s="46">
        <v>148.19999999999999</v>
      </c>
      <c r="M274" s="46">
        <v>0</v>
      </c>
      <c r="N274" s="46">
        <v>0</v>
      </c>
      <c r="O274" s="47" t="s">
        <v>535</v>
      </c>
      <c r="P274" s="43" t="s">
        <v>675</v>
      </c>
    </row>
    <row r="275" spans="1:17" s="9" customFormat="1" ht="138.75" customHeight="1" x14ac:dyDescent="0.25">
      <c r="A275" s="10" t="s">
        <v>188</v>
      </c>
      <c r="B275" s="48" t="s">
        <v>174</v>
      </c>
      <c r="C275" s="49">
        <v>0</v>
      </c>
      <c r="D275" s="46">
        <v>240</v>
      </c>
      <c r="E275" s="46">
        <v>0</v>
      </c>
      <c r="F275" s="46">
        <v>0</v>
      </c>
      <c r="G275" s="46">
        <v>0</v>
      </c>
      <c r="H275" s="46">
        <v>240</v>
      </c>
      <c r="I275" s="46">
        <v>0</v>
      </c>
      <c r="J275" s="46">
        <v>0</v>
      </c>
      <c r="K275" s="46">
        <v>0</v>
      </c>
      <c r="L275" s="46">
        <v>240</v>
      </c>
      <c r="M275" s="46">
        <v>0</v>
      </c>
      <c r="N275" s="46">
        <v>0</v>
      </c>
      <c r="O275" s="47" t="s">
        <v>528</v>
      </c>
      <c r="P275" s="43" t="s">
        <v>675</v>
      </c>
    </row>
    <row r="276" spans="1:17" s="9" customFormat="1" ht="136.5" customHeight="1" x14ac:dyDescent="0.25">
      <c r="A276" s="10" t="s">
        <v>189</v>
      </c>
      <c r="B276" s="48" t="s">
        <v>175</v>
      </c>
      <c r="C276" s="46">
        <v>1000</v>
      </c>
      <c r="D276" s="46">
        <v>0</v>
      </c>
      <c r="E276" s="46">
        <v>0</v>
      </c>
      <c r="F276" s="46">
        <v>0</v>
      </c>
      <c r="G276" s="46">
        <v>223.7</v>
      </c>
      <c r="H276" s="46"/>
      <c r="I276" s="46">
        <v>0</v>
      </c>
      <c r="J276" s="46">
        <v>0</v>
      </c>
      <c r="K276" s="46">
        <v>223.7</v>
      </c>
      <c r="L276" s="46">
        <v>0</v>
      </c>
      <c r="M276" s="46">
        <v>0</v>
      </c>
      <c r="N276" s="46">
        <v>0</v>
      </c>
      <c r="O276" s="47" t="s">
        <v>539</v>
      </c>
      <c r="P276" s="43" t="s">
        <v>675</v>
      </c>
    </row>
    <row r="277" spans="1:17" s="9" customFormat="1" ht="38.25" x14ac:dyDescent="0.25">
      <c r="A277" s="7"/>
      <c r="B277" s="37" t="s">
        <v>461</v>
      </c>
      <c r="C277" s="61">
        <f t="shared" ref="C277:N277" si="28">C142+C154+C198+C220+C230+C262</f>
        <v>660697.4</v>
      </c>
      <c r="D277" s="61">
        <f t="shared" si="28"/>
        <v>33715331.700000003</v>
      </c>
      <c r="E277" s="61">
        <f t="shared" si="28"/>
        <v>3466</v>
      </c>
      <c r="F277" s="61">
        <f t="shared" si="28"/>
        <v>0</v>
      </c>
      <c r="G277" s="61">
        <f t="shared" si="28"/>
        <v>658522.6</v>
      </c>
      <c r="H277" s="61">
        <f t="shared" si="28"/>
        <v>33686373.899999999</v>
      </c>
      <c r="I277" s="61">
        <f t="shared" si="28"/>
        <v>3554.1</v>
      </c>
      <c r="J277" s="61">
        <f t="shared" si="28"/>
        <v>0</v>
      </c>
      <c r="K277" s="61">
        <f t="shared" si="28"/>
        <v>656649.30000000005</v>
      </c>
      <c r="L277" s="61">
        <f t="shared" si="28"/>
        <v>33636192</v>
      </c>
      <c r="M277" s="61">
        <f t="shared" si="28"/>
        <v>3554.1</v>
      </c>
      <c r="N277" s="61">
        <f t="shared" si="28"/>
        <v>0</v>
      </c>
      <c r="O277" s="62"/>
      <c r="P277" s="62"/>
      <c r="Q277" s="8"/>
    </row>
    <row r="278" spans="1:17" s="9" customFormat="1" x14ac:dyDescent="0.25">
      <c r="A278" s="107" t="s">
        <v>460</v>
      </c>
      <c r="B278" s="108"/>
      <c r="C278" s="108"/>
      <c r="D278" s="108"/>
      <c r="E278" s="108"/>
      <c r="F278" s="108"/>
      <c r="G278" s="108"/>
      <c r="H278" s="108"/>
      <c r="I278" s="108"/>
      <c r="J278" s="108"/>
      <c r="K278" s="108"/>
      <c r="L278" s="108"/>
      <c r="M278" s="108"/>
      <c r="N278" s="108"/>
      <c r="O278" s="108"/>
      <c r="P278" s="108"/>
    </row>
    <row r="279" spans="1:17" s="9" customFormat="1" x14ac:dyDescent="0.25">
      <c r="A279" s="124" t="s">
        <v>18</v>
      </c>
      <c r="B279" s="125"/>
      <c r="C279" s="125"/>
      <c r="D279" s="125"/>
      <c r="E279" s="125"/>
      <c r="F279" s="125"/>
      <c r="G279" s="125"/>
      <c r="H279" s="125"/>
      <c r="I279" s="125"/>
      <c r="J279" s="125"/>
      <c r="K279" s="125"/>
      <c r="L279" s="125"/>
      <c r="M279" s="125"/>
      <c r="N279" s="125"/>
      <c r="O279" s="125"/>
      <c r="P279" s="125"/>
      <c r="Q279" s="8"/>
    </row>
    <row r="280" spans="1:17" s="9" customFormat="1" ht="63.75" x14ac:dyDescent="0.25">
      <c r="A280" s="7" t="s">
        <v>50</v>
      </c>
      <c r="B280" s="37" t="s">
        <v>106</v>
      </c>
      <c r="C280" s="69">
        <f>SUM(C281:C281)</f>
        <v>19246.8</v>
      </c>
      <c r="D280" s="69">
        <f t="shared" ref="D280:N280" si="29">SUM(D281:D281)</f>
        <v>18492</v>
      </c>
      <c r="E280" s="69">
        <f t="shared" si="29"/>
        <v>0</v>
      </c>
      <c r="F280" s="69">
        <f t="shared" si="29"/>
        <v>0</v>
      </c>
      <c r="G280" s="69">
        <f t="shared" si="29"/>
        <v>19246.8</v>
      </c>
      <c r="H280" s="69">
        <f t="shared" si="29"/>
        <v>18492</v>
      </c>
      <c r="I280" s="69">
        <f t="shared" si="29"/>
        <v>0</v>
      </c>
      <c r="J280" s="69">
        <f t="shared" si="29"/>
        <v>0</v>
      </c>
      <c r="K280" s="69">
        <f t="shared" si="29"/>
        <v>19246.8</v>
      </c>
      <c r="L280" s="69">
        <f t="shared" si="29"/>
        <v>18492</v>
      </c>
      <c r="M280" s="69">
        <f t="shared" si="29"/>
        <v>0</v>
      </c>
      <c r="N280" s="69">
        <f t="shared" si="29"/>
        <v>0</v>
      </c>
      <c r="O280" s="47"/>
      <c r="P280" s="43"/>
    </row>
    <row r="281" spans="1:17" s="9" customFormat="1" ht="102.75" customHeight="1" x14ac:dyDescent="0.25">
      <c r="A281" s="7" t="s">
        <v>109</v>
      </c>
      <c r="B281" s="48" t="s">
        <v>112</v>
      </c>
      <c r="C281" s="46">
        <v>19246.8</v>
      </c>
      <c r="D281" s="46">
        <v>18492</v>
      </c>
      <c r="E281" s="46">
        <v>0</v>
      </c>
      <c r="F281" s="46">
        <v>0</v>
      </c>
      <c r="G281" s="46">
        <v>19246.8</v>
      </c>
      <c r="H281" s="46">
        <v>18492</v>
      </c>
      <c r="I281" s="42">
        <f>M281</f>
        <v>0</v>
      </c>
      <c r="J281" s="46">
        <v>0</v>
      </c>
      <c r="K281" s="46">
        <v>19246.8</v>
      </c>
      <c r="L281" s="46">
        <v>18492</v>
      </c>
      <c r="M281" s="46">
        <v>0</v>
      </c>
      <c r="N281" s="46">
        <v>0</v>
      </c>
      <c r="O281" s="47" t="s">
        <v>636</v>
      </c>
      <c r="P281" s="43" t="s">
        <v>675</v>
      </c>
    </row>
    <row r="282" spans="1:17" s="9" customFormat="1" ht="76.5" x14ac:dyDescent="0.25">
      <c r="A282" s="7" t="s">
        <v>52</v>
      </c>
      <c r="B282" s="37" t="s">
        <v>439</v>
      </c>
      <c r="C282" s="69">
        <f>SUM(C283:C284)</f>
        <v>0</v>
      </c>
      <c r="D282" s="69">
        <f t="shared" ref="D282:N282" si="30">SUM(D283:D284)</f>
        <v>1057352.7</v>
      </c>
      <c r="E282" s="69">
        <f t="shared" si="30"/>
        <v>0</v>
      </c>
      <c r="F282" s="69">
        <f t="shared" si="30"/>
        <v>0</v>
      </c>
      <c r="G282" s="69">
        <f t="shared" si="30"/>
        <v>0</v>
      </c>
      <c r="H282" s="69">
        <f t="shared" si="30"/>
        <v>1053725.3999999999</v>
      </c>
      <c r="I282" s="69">
        <f t="shared" si="30"/>
        <v>0</v>
      </c>
      <c r="J282" s="69">
        <f t="shared" si="30"/>
        <v>0</v>
      </c>
      <c r="K282" s="69">
        <f t="shared" si="30"/>
        <v>0</v>
      </c>
      <c r="L282" s="69">
        <f t="shared" si="30"/>
        <v>984867.7</v>
      </c>
      <c r="M282" s="69">
        <f t="shared" si="30"/>
        <v>0</v>
      </c>
      <c r="N282" s="69">
        <f t="shared" si="30"/>
        <v>0</v>
      </c>
      <c r="O282" s="47"/>
      <c r="P282" s="47"/>
    </row>
    <row r="283" spans="1:17" s="9" customFormat="1" ht="75" customHeight="1" x14ac:dyDescent="0.25">
      <c r="A283" s="7" t="s">
        <v>110</v>
      </c>
      <c r="B283" s="48" t="s">
        <v>113</v>
      </c>
      <c r="C283" s="49">
        <v>0</v>
      </c>
      <c r="D283" s="46">
        <v>1326</v>
      </c>
      <c r="E283" s="46">
        <v>0</v>
      </c>
      <c r="F283" s="46">
        <v>0</v>
      </c>
      <c r="G283" s="46">
        <v>0</v>
      </c>
      <c r="H283" s="46">
        <v>1326</v>
      </c>
      <c r="I283" s="46">
        <v>0</v>
      </c>
      <c r="J283" s="46">
        <v>0</v>
      </c>
      <c r="K283" s="46">
        <v>0</v>
      </c>
      <c r="L283" s="46">
        <v>1326</v>
      </c>
      <c r="M283" s="46">
        <v>0</v>
      </c>
      <c r="N283" s="46">
        <v>0</v>
      </c>
      <c r="O283" s="47" t="s">
        <v>637</v>
      </c>
      <c r="P283" s="43" t="s">
        <v>675</v>
      </c>
    </row>
    <row r="284" spans="1:17" s="9" customFormat="1" ht="102" x14ac:dyDescent="0.25">
      <c r="A284" s="7" t="s">
        <v>111</v>
      </c>
      <c r="B284" s="48" t="s">
        <v>112</v>
      </c>
      <c r="C284" s="49">
        <v>0</v>
      </c>
      <c r="D284" s="46">
        <v>1056026.7</v>
      </c>
      <c r="E284" s="46">
        <v>0</v>
      </c>
      <c r="F284" s="46">
        <v>0</v>
      </c>
      <c r="G284" s="46">
        <v>0</v>
      </c>
      <c r="H284" s="46">
        <v>1052399.3999999999</v>
      </c>
      <c r="I284" s="46">
        <v>0</v>
      </c>
      <c r="J284" s="46">
        <v>0</v>
      </c>
      <c r="K284" s="46">
        <v>0</v>
      </c>
      <c r="L284" s="46">
        <v>983541.7</v>
      </c>
      <c r="M284" s="46">
        <v>0</v>
      </c>
      <c r="N284" s="46">
        <v>0</v>
      </c>
      <c r="O284" s="47" t="s">
        <v>638</v>
      </c>
      <c r="P284" s="43" t="s">
        <v>685</v>
      </c>
    </row>
    <row r="285" spans="1:17" s="9" customFormat="1" x14ac:dyDescent="0.25">
      <c r="A285" s="124" t="s">
        <v>19</v>
      </c>
      <c r="B285" s="125"/>
      <c r="C285" s="125"/>
      <c r="D285" s="125"/>
      <c r="E285" s="125"/>
      <c r="F285" s="125"/>
      <c r="G285" s="125"/>
      <c r="H285" s="125"/>
      <c r="I285" s="125"/>
      <c r="J285" s="125"/>
      <c r="K285" s="125"/>
      <c r="L285" s="125"/>
      <c r="M285" s="125"/>
      <c r="N285" s="125"/>
      <c r="O285" s="125"/>
      <c r="P285" s="125"/>
    </row>
    <row r="286" spans="1:17" s="9" customFormat="1" ht="51" x14ac:dyDescent="0.25">
      <c r="A286" s="7" t="s">
        <v>54</v>
      </c>
      <c r="B286" s="37" t="s">
        <v>51</v>
      </c>
      <c r="C286" s="69">
        <f>SUM(C287:C292)</f>
        <v>510998.2</v>
      </c>
      <c r="D286" s="69">
        <f t="shared" ref="D286:N286" si="31">SUM(D287:D292)</f>
        <v>1661296.3</v>
      </c>
      <c r="E286" s="69">
        <f t="shared" si="31"/>
        <v>78.599999999999994</v>
      </c>
      <c r="F286" s="69">
        <f t="shared" si="31"/>
        <v>0</v>
      </c>
      <c r="G286" s="69">
        <f t="shared" si="31"/>
        <v>510998.2</v>
      </c>
      <c r="H286" s="69">
        <f t="shared" si="31"/>
        <v>1574945.3</v>
      </c>
      <c r="I286" s="69">
        <f t="shared" si="31"/>
        <v>78.599999999999994</v>
      </c>
      <c r="J286" s="69">
        <f t="shared" si="31"/>
        <v>0</v>
      </c>
      <c r="K286" s="69">
        <f t="shared" si="31"/>
        <v>510998.2</v>
      </c>
      <c r="L286" s="69">
        <f t="shared" si="31"/>
        <v>1506833.5</v>
      </c>
      <c r="M286" s="69">
        <f t="shared" si="31"/>
        <v>78.599999999999994</v>
      </c>
      <c r="N286" s="69">
        <f t="shared" si="31"/>
        <v>0</v>
      </c>
      <c r="O286" s="71"/>
      <c r="P286" s="71"/>
    </row>
    <row r="287" spans="1:17" s="9" customFormat="1" ht="59.25" customHeight="1" x14ac:dyDescent="0.25">
      <c r="A287" s="10" t="s">
        <v>146</v>
      </c>
      <c r="B287" s="82" t="s">
        <v>156</v>
      </c>
      <c r="C287" s="49"/>
      <c r="D287" s="46">
        <v>728.6</v>
      </c>
      <c r="E287" s="46">
        <v>0</v>
      </c>
      <c r="F287" s="46">
        <v>0</v>
      </c>
      <c r="G287" s="46">
        <v>0</v>
      </c>
      <c r="H287" s="46">
        <v>728.6</v>
      </c>
      <c r="I287" s="46">
        <v>0</v>
      </c>
      <c r="J287" s="46">
        <v>0</v>
      </c>
      <c r="K287" s="46">
        <v>0</v>
      </c>
      <c r="L287" s="46">
        <v>728.6</v>
      </c>
      <c r="M287" s="46">
        <v>0</v>
      </c>
      <c r="N287" s="46">
        <v>0</v>
      </c>
      <c r="O287" s="71" t="e">
        <f>#REF!</f>
        <v>#REF!</v>
      </c>
      <c r="P287" s="43" t="s">
        <v>675</v>
      </c>
    </row>
    <row r="288" spans="1:17" s="9" customFormat="1" ht="68.25" customHeight="1" x14ac:dyDescent="0.25">
      <c r="A288" s="10" t="s">
        <v>147</v>
      </c>
      <c r="B288" s="45" t="s">
        <v>157</v>
      </c>
      <c r="C288" s="49">
        <v>0</v>
      </c>
      <c r="D288" s="46">
        <v>7152</v>
      </c>
      <c r="E288" s="46">
        <v>0</v>
      </c>
      <c r="F288" s="46">
        <v>0</v>
      </c>
      <c r="G288" s="46">
        <v>0</v>
      </c>
      <c r="H288" s="46">
        <v>7152</v>
      </c>
      <c r="I288" s="46">
        <v>0</v>
      </c>
      <c r="J288" s="46">
        <v>0</v>
      </c>
      <c r="K288" s="46">
        <v>0</v>
      </c>
      <c r="L288" s="46">
        <v>6172.4</v>
      </c>
      <c r="M288" s="46">
        <v>0</v>
      </c>
      <c r="N288" s="46">
        <v>0</v>
      </c>
      <c r="O288" s="71" t="e">
        <f>#REF!</f>
        <v>#REF!</v>
      </c>
      <c r="P288" s="43" t="s">
        <v>690</v>
      </c>
    </row>
    <row r="289" spans="1:16" s="9" customFormat="1" ht="63.75" customHeight="1" x14ac:dyDescent="0.25">
      <c r="A289" s="10" t="s">
        <v>148</v>
      </c>
      <c r="B289" s="45" t="s">
        <v>158</v>
      </c>
      <c r="C289" s="49">
        <v>0</v>
      </c>
      <c r="D289" s="46">
        <v>654928.69999999995</v>
      </c>
      <c r="E289" s="46">
        <v>0</v>
      </c>
      <c r="F289" s="46">
        <v>0</v>
      </c>
      <c r="G289" s="46">
        <v>0</v>
      </c>
      <c r="H289" s="46">
        <v>624411.19999999995</v>
      </c>
      <c r="I289" s="46">
        <v>0</v>
      </c>
      <c r="J289" s="46">
        <v>0</v>
      </c>
      <c r="K289" s="46">
        <v>0</v>
      </c>
      <c r="L289" s="46">
        <v>606549.6</v>
      </c>
      <c r="M289" s="46">
        <v>0</v>
      </c>
      <c r="N289" s="46">
        <v>0</v>
      </c>
      <c r="O289" s="71" t="e">
        <f>#REF!</f>
        <v>#REF!</v>
      </c>
      <c r="P289" s="43" t="s">
        <v>687</v>
      </c>
    </row>
    <row r="290" spans="1:16" s="9" customFormat="1" ht="107.25" customHeight="1" x14ac:dyDescent="0.25">
      <c r="A290" s="10" t="s">
        <v>149</v>
      </c>
      <c r="B290" s="45" t="s">
        <v>159</v>
      </c>
      <c r="C290" s="49">
        <v>0</v>
      </c>
      <c r="D290" s="46">
        <v>575.70000000000005</v>
      </c>
      <c r="E290" s="46">
        <v>78.599999999999994</v>
      </c>
      <c r="F290" s="46">
        <v>0</v>
      </c>
      <c r="G290" s="46">
        <v>0</v>
      </c>
      <c r="H290" s="46">
        <v>575.70000000000005</v>
      </c>
      <c r="I290" s="42">
        <v>78.599999999999994</v>
      </c>
      <c r="J290" s="46">
        <v>0</v>
      </c>
      <c r="K290" s="46">
        <v>0</v>
      </c>
      <c r="L290" s="46">
        <v>575.70000000000005</v>
      </c>
      <c r="M290" s="46">
        <v>78.599999999999994</v>
      </c>
      <c r="N290" s="46">
        <v>0</v>
      </c>
      <c r="O290" s="71" t="e">
        <f>#REF!</f>
        <v>#REF!</v>
      </c>
      <c r="P290" s="43" t="s">
        <v>675</v>
      </c>
    </row>
    <row r="291" spans="1:16" s="9" customFormat="1" ht="42.75" customHeight="1" x14ac:dyDescent="0.25">
      <c r="A291" s="128" t="s">
        <v>162</v>
      </c>
      <c r="B291" s="45" t="s">
        <v>160</v>
      </c>
      <c r="C291" s="46">
        <v>2031.7</v>
      </c>
      <c r="D291" s="46">
        <v>4049.5</v>
      </c>
      <c r="E291" s="46">
        <v>0</v>
      </c>
      <c r="F291" s="46">
        <v>0</v>
      </c>
      <c r="G291" s="46">
        <v>2031.7</v>
      </c>
      <c r="H291" s="46">
        <v>4049.5</v>
      </c>
      <c r="I291" s="46">
        <v>0</v>
      </c>
      <c r="J291" s="46">
        <v>0</v>
      </c>
      <c r="K291" s="46">
        <v>2031.7</v>
      </c>
      <c r="L291" s="46">
        <v>3589.5</v>
      </c>
      <c r="M291" s="46">
        <v>0</v>
      </c>
      <c r="N291" s="46">
        <v>0</v>
      </c>
      <c r="O291" s="71"/>
      <c r="P291" s="43" t="s">
        <v>675</v>
      </c>
    </row>
    <row r="292" spans="1:16" s="9" customFormat="1" ht="76.5" customHeight="1" x14ac:dyDescent="0.25">
      <c r="A292" s="129"/>
      <c r="B292" s="82" t="s">
        <v>161</v>
      </c>
      <c r="C292" s="46">
        <v>508966.5</v>
      </c>
      <c r="D292" s="46">
        <v>993861.8</v>
      </c>
      <c r="E292" s="46">
        <v>0</v>
      </c>
      <c r="F292" s="46">
        <v>0</v>
      </c>
      <c r="G292" s="46">
        <v>508966.5</v>
      </c>
      <c r="H292" s="46">
        <v>938028.3</v>
      </c>
      <c r="I292" s="42">
        <f>M292</f>
        <v>0</v>
      </c>
      <c r="J292" s="46">
        <v>0</v>
      </c>
      <c r="K292" s="46">
        <v>508966.5</v>
      </c>
      <c r="L292" s="46">
        <v>889217.7</v>
      </c>
      <c r="M292" s="46">
        <v>0</v>
      </c>
      <c r="N292" s="46">
        <v>0</v>
      </c>
      <c r="O292" s="71" t="e">
        <f>#REF!</f>
        <v>#REF!</v>
      </c>
      <c r="P292" s="43" t="s">
        <v>687</v>
      </c>
    </row>
    <row r="293" spans="1:16" s="9" customFormat="1" ht="63.75" x14ac:dyDescent="0.25">
      <c r="A293" s="7" t="s">
        <v>56</v>
      </c>
      <c r="B293" s="83" t="s">
        <v>53</v>
      </c>
      <c r="C293" s="69">
        <f>SUM(C294:C300)</f>
        <v>0</v>
      </c>
      <c r="D293" s="69">
        <f>SUM(D294:D301)</f>
        <v>322653.8</v>
      </c>
      <c r="E293" s="69">
        <f t="shared" ref="E293:N293" si="32">SUM(E294:E301)</f>
        <v>0</v>
      </c>
      <c r="F293" s="69">
        <f t="shared" si="32"/>
        <v>0</v>
      </c>
      <c r="G293" s="69">
        <f t="shared" si="32"/>
        <v>0</v>
      </c>
      <c r="H293" s="69">
        <f>SUM(H294:H301)</f>
        <v>322049.59999999998</v>
      </c>
      <c r="I293" s="69">
        <f t="shared" si="32"/>
        <v>0</v>
      </c>
      <c r="J293" s="69">
        <f t="shared" si="32"/>
        <v>0</v>
      </c>
      <c r="K293" s="69">
        <f t="shared" si="32"/>
        <v>0</v>
      </c>
      <c r="L293" s="69">
        <f>SUM(L294:L301)</f>
        <v>314770.8</v>
      </c>
      <c r="M293" s="69">
        <f t="shared" si="32"/>
        <v>0</v>
      </c>
      <c r="N293" s="69">
        <f t="shared" si="32"/>
        <v>0</v>
      </c>
      <c r="O293" s="84"/>
      <c r="P293" s="84"/>
    </row>
    <row r="294" spans="1:16" s="9" customFormat="1" ht="72" customHeight="1" x14ac:dyDescent="0.25">
      <c r="A294" s="99" t="s">
        <v>145</v>
      </c>
      <c r="B294" s="133" t="s">
        <v>151</v>
      </c>
      <c r="C294" s="49">
        <v>0</v>
      </c>
      <c r="D294" s="46">
        <v>89605.8</v>
      </c>
      <c r="E294" s="46">
        <v>0</v>
      </c>
      <c r="F294" s="46">
        <v>0</v>
      </c>
      <c r="G294" s="46">
        <v>0</v>
      </c>
      <c r="H294" s="46">
        <v>89605.8</v>
      </c>
      <c r="I294" s="46">
        <v>0</v>
      </c>
      <c r="J294" s="46">
        <v>0</v>
      </c>
      <c r="K294" s="46">
        <v>0</v>
      </c>
      <c r="L294" s="46">
        <v>88305.8</v>
      </c>
      <c r="M294" s="46">
        <v>0</v>
      </c>
      <c r="N294" s="46">
        <v>0</v>
      </c>
      <c r="O294" s="71" t="e">
        <f>#REF!</f>
        <v>#REF!</v>
      </c>
      <c r="P294" s="43" t="s">
        <v>680</v>
      </c>
    </row>
    <row r="295" spans="1:16" s="9" customFormat="1" ht="76.5" customHeight="1" x14ac:dyDescent="0.25">
      <c r="A295" s="109"/>
      <c r="B295" s="134"/>
      <c r="C295" s="46">
        <v>0</v>
      </c>
      <c r="D295" s="46">
        <v>2654.6</v>
      </c>
      <c r="E295" s="46">
        <v>0</v>
      </c>
      <c r="F295" s="46">
        <v>0</v>
      </c>
      <c r="G295" s="46">
        <v>0</v>
      </c>
      <c r="H295" s="46">
        <v>2654.6</v>
      </c>
      <c r="I295" s="46">
        <v>0</v>
      </c>
      <c r="J295" s="46">
        <v>0</v>
      </c>
      <c r="K295" s="46">
        <v>0</v>
      </c>
      <c r="L295" s="46">
        <v>2654.6</v>
      </c>
      <c r="M295" s="46">
        <v>0</v>
      </c>
      <c r="N295" s="46">
        <v>0</v>
      </c>
      <c r="O295" s="47" t="s">
        <v>669</v>
      </c>
      <c r="P295" s="43" t="s">
        <v>675</v>
      </c>
    </row>
    <row r="296" spans="1:16" s="9" customFormat="1" ht="48.75" customHeight="1" x14ac:dyDescent="0.25">
      <c r="A296" s="109"/>
      <c r="B296" s="135"/>
      <c r="C296" s="49">
        <v>0</v>
      </c>
      <c r="D296" s="46">
        <v>10056.6</v>
      </c>
      <c r="E296" s="46">
        <v>0</v>
      </c>
      <c r="F296" s="46">
        <v>0</v>
      </c>
      <c r="G296" s="46">
        <v>0</v>
      </c>
      <c r="H296" s="46">
        <v>10056.6</v>
      </c>
      <c r="I296" s="46">
        <v>0</v>
      </c>
      <c r="J296" s="46">
        <v>0</v>
      </c>
      <c r="K296" s="46">
        <v>0</v>
      </c>
      <c r="L296" s="46">
        <v>9909.5</v>
      </c>
      <c r="M296" s="46">
        <v>0</v>
      </c>
      <c r="N296" s="46">
        <v>0</v>
      </c>
      <c r="O296" s="70" t="s">
        <v>597</v>
      </c>
      <c r="P296" s="43" t="s">
        <v>680</v>
      </c>
    </row>
    <row r="297" spans="1:16" s="9" customFormat="1" ht="35.25" customHeight="1" x14ac:dyDescent="0.25">
      <c r="A297" s="100"/>
      <c r="B297" s="82" t="s">
        <v>150</v>
      </c>
      <c r="C297" s="49">
        <v>0</v>
      </c>
      <c r="D297" s="46">
        <v>74250.399999999994</v>
      </c>
      <c r="E297" s="46">
        <v>0</v>
      </c>
      <c r="F297" s="46">
        <v>0</v>
      </c>
      <c r="G297" s="46">
        <v>0</v>
      </c>
      <c r="H297" s="46">
        <v>74250.399999999994</v>
      </c>
      <c r="I297" s="46">
        <v>0</v>
      </c>
      <c r="J297" s="46">
        <v>0</v>
      </c>
      <c r="K297" s="46">
        <v>0</v>
      </c>
      <c r="L297" s="46">
        <v>74250.399999999994</v>
      </c>
      <c r="M297" s="46">
        <v>0</v>
      </c>
      <c r="N297" s="46">
        <v>0</v>
      </c>
      <c r="O297" s="71" t="e">
        <f>#REF!</f>
        <v>#REF!</v>
      </c>
      <c r="P297" s="43" t="s">
        <v>675</v>
      </c>
    </row>
    <row r="298" spans="1:16" s="9" customFormat="1" ht="75.75" customHeight="1" x14ac:dyDescent="0.25">
      <c r="A298" s="99" t="s">
        <v>152</v>
      </c>
      <c r="B298" s="126" t="s">
        <v>154</v>
      </c>
      <c r="C298" s="49">
        <v>0</v>
      </c>
      <c r="D298" s="46">
        <v>79442.399999999994</v>
      </c>
      <c r="E298" s="46">
        <v>0</v>
      </c>
      <c r="F298" s="46">
        <v>0</v>
      </c>
      <c r="G298" s="46">
        <v>0</v>
      </c>
      <c r="H298" s="46">
        <v>79192.399999999994</v>
      </c>
      <c r="I298" s="46">
        <v>0</v>
      </c>
      <c r="J298" s="46">
        <v>0</v>
      </c>
      <c r="K298" s="46">
        <v>0</v>
      </c>
      <c r="L298" s="46">
        <v>78333.8</v>
      </c>
      <c r="M298" s="46">
        <v>0</v>
      </c>
      <c r="N298" s="46">
        <v>0</v>
      </c>
      <c r="O298" s="71" t="e">
        <f>#REF!</f>
        <v>#REF!</v>
      </c>
      <c r="P298" s="43" t="s">
        <v>691</v>
      </c>
    </row>
    <row r="299" spans="1:16" s="9" customFormat="1" ht="94.5" customHeight="1" x14ac:dyDescent="0.25">
      <c r="A299" s="100"/>
      <c r="B299" s="127"/>
      <c r="C299" s="49">
        <v>0</v>
      </c>
      <c r="D299" s="46">
        <v>6609.6</v>
      </c>
      <c r="E299" s="46">
        <v>0</v>
      </c>
      <c r="F299" s="46">
        <v>0</v>
      </c>
      <c r="G299" s="46">
        <v>0</v>
      </c>
      <c r="H299" s="46">
        <v>6609.6</v>
      </c>
      <c r="I299" s="46">
        <v>0</v>
      </c>
      <c r="J299" s="46">
        <v>0</v>
      </c>
      <c r="K299" s="46">
        <v>0</v>
      </c>
      <c r="L299" s="46">
        <v>4382.6000000000004</v>
      </c>
      <c r="M299" s="46">
        <v>0</v>
      </c>
      <c r="N299" s="46">
        <v>0</v>
      </c>
      <c r="O299" s="70" t="s">
        <v>598</v>
      </c>
      <c r="P299" s="43" t="s">
        <v>691</v>
      </c>
    </row>
    <row r="300" spans="1:16" s="9" customFormat="1" ht="104.25" customHeight="1" x14ac:dyDescent="0.25">
      <c r="A300" s="10" t="s">
        <v>153</v>
      </c>
      <c r="B300" s="82" t="s">
        <v>155</v>
      </c>
      <c r="C300" s="49">
        <v>0</v>
      </c>
      <c r="D300" s="46">
        <v>59744.4</v>
      </c>
      <c r="E300" s="46">
        <v>0</v>
      </c>
      <c r="F300" s="46">
        <v>0</v>
      </c>
      <c r="G300" s="46">
        <v>0</v>
      </c>
      <c r="H300" s="46">
        <v>59406.2</v>
      </c>
      <c r="I300" s="46">
        <v>0</v>
      </c>
      <c r="J300" s="46">
        <v>0</v>
      </c>
      <c r="K300" s="46">
        <v>0</v>
      </c>
      <c r="L300" s="46">
        <v>56660.1</v>
      </c>
      <c r="M300" s="46">
        <v>0</v>
      </c>
      <c r="N300" s="46">
        <v>0</v>
      </c>
      <c r="O300" s="71"/>
      <c r="P300" s="43" t="s">
        <v>686</v>
      </c>
    </row>
    <row r="301" spans="1:16" s="9" customFormat="1" ht="208.5" customHeight="1" x14ac:dyDescent="0.25">
      <c r="A301" s="10" t="s">
        <v>588</v>
      </c>
      <c r="B301" s="45" t="s">
        <v>589</v>
      </c>
      <c r="C301" s="49">
        <v>0</v>
      </c>
      <c r="D301" s="46">
        <v>290</v>
      </c>
      <c r="E301" s="46">
        <v>0</v>
      </c>
      <c r="F301" s="46">
        <v>0</v>
      </c>
      <c r="G301" s="46"/>
      <c r="H301" s="46">
        <v>274</v>
      </c>
      <c r="I301" s="46"/>
      <c r="J301" s="46"/>
      <c r="K301" s="46"/>
      <c r="L301" s="46">
        <v>274</v>
      </c>
      <c r="M301" s="46"/>
      <c r="N301" s="46"/>
      <c r="O301" s="71"/>
      <c r="P301" s="43" t="s">
        <v>675</v>
      </c>
    </row>
    <row r="302" spans="1:16" s="9" customFormat="1" ht="51" x14ac:dyDescent="0.25">
      <c r="A302" s="7" t="s">
        <v>107</v>
      </c>
      <c r="B302" s="37" t="s">
        <v>55</v>
      </c>
      <c r="C302" s="38">
        <f>SUM(C303:C310)</f>
        <v>0</v>
      </c>
      <c r="D302" s="38">
        <f>SUM(D303:D310)</f>
        <v>698301.2</v>
      </c>
      <c r="E302" s="38">
        <f t="shared" ref="E302:F302" si="33">SUM(E303:E310)</f>
        <v>0</v>
      </c>
      <c r="F302" s="38">
        <f t="shared" si="33"/>
        <v>0</v>
      </c>
      <c r="G302" s="38">
        <f t="shared" ref="G302:N302" si="34">SUM(G303:G309)</f>
        <v>0</v>
      </c>
      <c r="H302" s="38">
        <f>SUM(H303:H310)</f>
        <v>697158.4</v>
      </c>
      <c r="I302" s="38">
        <f t="shared" si="34"/>
        <v>0</v>
      </c>
      <c r="J302" s="38">
        <f t="shared" si="34"/>
        <v>0</v>
      </c>
      <c r="K302" s="38">
        <f t="shared" si="34"/>
        <v>0</v>
      </c>
      <c r="L302" s="38">
        <f>SUM(L303:L310)</f>
        <v>694711.2</v>
      </c>
      <c r="M302" s="38">
        <f t="shared" si="34"/>
        <v>0</v>
      </c>
      <c r="N302" s="38">
        <f t="shared" si="34"/>
        <v>0</v>
      </c>
      <c r="O302" s="71"/>
      <c r="P302" s="71"/>
    </row>
    <row r="303" spans="1:16" s="9" customFormat="1" ht="67.5" customHeight="1" x14ac:dyDescent="0.25">
      <c r="A303" s="10" t="s">
        <v>127</v>
      </c>
      <c r="B303" s="82" t="s">
        <v>122</v>
      </c>
      <c r="C303" s="49">
        <v>0</v>
      </c>
      <c r="D303" s="42">
        <v>456347.6</v>
      </c>
      <c r="E303" s="42">
        <v>0</v>
      </c>
      <c r="F303" s="42">
        <v>0</v>
      </c>
      <c r="G303" s="42">
        <v>0</v>
      </c>
      <c r="H303" s="42">
        <v>456347.6</v>
      </c>
      <c r="I303" s="42">
        <v>0</v>
      </c>
      <c r="J303" s="42">
        <v>0</v>
      </c>
      <c r="K303" s="42">
        <v>0</v>
      </c>
      <c r="L303" s="42">
        <v>456347.6</v>
      </c>
      <c r="M303" s="42">
        <v>0</v>
      </c>
      <c r="N303" s="42">
        <v>0</v>
      </c>
      <c r="O303" s="71"/>
      <c r="P303" s="43" t="s">
        <v>675</v>
      </c>
    </row>
    <row r="304" spans="1:16" s="9" customFormat="1" ht="39.75" customHeight="1" x14ac:dyDescent="0.25">
      <c r="A304" s="10" t="s">
        <v>128</v>
      </c>
      <c r="B304" s="82" t="s">
        <v>123</v>
      </c>
      <c r="C304" s="49">
        <v>0</v>
      </c>
      <c r="D304" s="42">
        <v>1805</v>
      </c>
      <c r="E304" s="42">
        <v>0</v>
      </c>
      <c r="F304" s="42">
        <v>0</v>
      </c>
      <c r="G304" s="42">
        <v>0</v>
      </c>
      <c r="H304" s="42">
        <v>1805</v>
      </c>
      <c r="I304" s="42">
        <v>0</v>
      </c>
      <c r="J304" s="42">
        <v>0</v>
      </c>
      <c r="K304" s="42">
        <v>0</v>
      </c>
      <c r="L304" s="42">
        <v>1805</v>
      </c>
      <c r="M304" s="42">
        <v>0</v>
      </c>
      <c r="N304" s="42">
        <v>0</v>
      </c>
      <c r="O304" s="85" t="s">
        <v>504</v>
      </c>
      <c r="P304" s="43" t="s">
        <v>675</v>
      </c>
    </row>
    <row r="305" spans="1:16" s="9" customFormat="1" ht="94.5" customHeight="1" x14ac:dyDescent="0.25">
      <c r="A305" s="10" t="s">
        <v>129</v>
      </c>
      <c r="B305" s="82" t="s">
        <v>124</v>
      </c>
      <c r="C305" s="49">
        <v>0</v>
      </c>
      <c r="D305" s="42">
        <v>1539.5</v>
      </c>
      <c r="E305" s="42">
        <v>0</v>
      </c>
      <c r="F305" s="42">
        <v>0</v>
      </c>
      <c r="G305" s="42">
        <v>0</v>
      </c>
      <c r="H305" s="42">
        <v>1539.5</v>
      </c>
      <c r="I305" s="42">
        <v>0</v>
      </c>
      <c r="J305" s="42">
        <v>0</v>
      </c>
      <c r="K305" s="42">
        <v>0</v>
      </c>
      <c r="L305" s="42">
        <v>1539.5</v>
      </c>
      <c r="M305" s="42">
        <v>0</v>
      </c>
      <c r="N305" s="42">
        <v>0</v>
      </c>
      <c r="O305" s="85" t="s">
        <v>505</v>
      </c>
      <c r="P305" s="43" t="s">
        <v>675</v>
      </c>
    </row>
    <row r="306" spans="1:16" s="9" customFormat="1" x14ac:dyDescent="0.25">
      <c r="A306" s="10" t="s">
        <v>130</v>
      </c>
      <c r="B306" s="82"/>
      <c r="C306" s="49"/>
      <c r="D306" s="42"/>
      <c r="E306" s="42"/>
      <c r="F306" s="42"/>
      <c r="G306" s="42"/>
      <c r="H306" s="42"/>
      <c r="I306" s="42"/>
      <c r="J306" s="42"/>
      <c r="K306" s="42"/>
      <c r="L306" s="42"/>
      <c r="M306" s="42"/>
      <c r="N306" s="42"/>
      <c r="O306" s="40"/>
      <c r="P306" s="40"/>
    </row>
    <row r="307" spans="1:16" s="9" customFormat="1" ht="54.75" customHeight="1" x14ac:dyDescent="0.25">
      <c r="A307" s="10" t="s">
        <v>131</v>
      </c>
      <c r="B307" s="82" t="s">
        <v>446</v>
      </c>
      <c r="C307" s="49">
        <v>0</v>
      </c>
      <c r="D307" s="42">
        <v>5091</v>
      </c>
      <c r="E307" s="42">
        <v>0</v>
      </c>
      <c r="F307" s="42">
        <v>0</v>
      </c>
      <c r="G307" s="42">
        <v>0</v>
      </c>
      <c r="H307" s="42">
        <v>5091</v>
      </c>
      <c r="I307" s="42">
        <v>0</v>
      </c>
      <c r="J307" s="42">
        <v>0</v>
      </c>
      <c r="K307" s="42">
        <v>0</v>
      </c>
      <c r="L307" s="42">
        <v>5091</v>
      </c>
      <c r="M307" s="42">
        <v>0</v>
      </c>
      <c r="N307" s="42">
        <v>0</v>
      </c>
      <c r="O307" s="40" t="s">
        <v>639</v>
      </c>
      <c r="P307" s="43" t="s">
        <v>675</v>
      </c>
    </row>
    <row r="308" spans="1:16" s="9" customFormat="1" ht="92.25" customHeight="1" x14ac:dyDescent="0.25">
      <c r="A308" s="10" t="s">
        <v>132</v>
      </c>
      <c r="B308" s="82" t="s">
        <v>125</v>
      </c>
      <c r="C308" s="49">
        <v>0</v>
      </c>
      <c r="D308" s="42">
        <v>9751.5</v>
      </c>
      <c r="E308" s="42">
        <v>0</v>
      </c>
      <c r="F308" s="42">
        <v>0</v>
      </c>
      <c r="G308" s="42">
        <v>0</v>
      </c>
      <c r="H308" s="42">
        <v>9751.5</v>
      </c>
      <c r="I308" s="42">
        <v>0</v>
      </c>
      <c r="J308" s="42">
        <v>0</v>
      </c>
      <c r="K308" s="42">
        <v>0</v>
      </c>
      <c r="L308" s="42">
        <v>9751.5</v>
      </c>
      <c r="M308" s="42">
        <v>0</v>
      </c>
      <c r="N308" s="42">
        <v>0</v>
      </c>
      <c r="O308" s="40" t="s">
        <v>570</v>
      </c>
      <c r="P308" s="43" t="s">
        <v>675</v>
      </c>
    </row>
    <row r="309" spans="1:16" s="9" customFormat="1" ht="95.25" customHeight="1" x14ac:dyDescent="0.25">
      <c r="A309" s="10" t="s">
        <v>133</v>
      </c>
      <c r="B309" s="82" t="s">
        <v>126</v>
      </c>
      <c r="C309" s="49">
        <v>0</v>
      </c>
      <c r="D309" s="42">
        <v>223748.6</v>
      </c>
      <c r="E309" s="42">
        <v>0</v>
      </c>
      <c r="F309" s="42">
        <v>0</v>
      </c>
      <c r="G309" s="42">
        <v>0</v>
      </c>
      <c r="H309" s="42">
        <v>222605.8</v>
      </c>
      <c r="I309" s="42">
        <v>0</v>
      </c>
      <c r="J309" s="42">
        <v>0</v>
      </c>
      <c r="K309" s="42">
        <v>0</v>
      </c>
      <c r="L309" s="42">
        <v>220158.6</v>
      </c>
      <c r="M309" s="42">
        <v>0</v>
      </c>
      <c r="N309" s="42">
        <v>0</v>
      </c>
      <c r="O309" s="71" t="e">
        <f>#REF!</f>
        <v>#REF!</v>
      </c>
      <c r="P309" s="43" t="s">
        <v>687</v>
      </c>
    </row>
    <row r="310" spans="1:16" s="9" customFormat="1" ht="48.75" customHeight="1" x14ac:dyDescent="0.25">
      <c r="A310" s="10" t="s">
        <v>590</v>
      </c>
      <c r="B310" s="45" t="s">
        <v>591</v>
      </c>
      <c r="C310" s="49">
        <v>0</v>
      </c>
      <c r="D310" s="42">
        <v>18</v>
      </c>
      <c r="E310" s="42">
        <v>0</v>
      </c>
      <c r="F310" s="42">
        <v>0</v>
      </c>
      <c r="G310" s="42"/>
      <c r="H310" s="42">
        <v>18</v>
      </c>
      <c r="I310" s="42"/>
      <c r="J310" s="42"/>
      <c r="K310" s="42"/>
      <c r="L310" s="42">
        <v>18</v>
      </c>
      <c r="M310" s="42"/>
      <c r="N310" s="42"/>
      <c r="O310" s="71"/>
      <c r="P310" s="43" t="s">
        <v>675</v>
      </c>
    </row>
    <row r="311" spans="1:16" s="9" customFormat="1" ht="68.25" customHeight="1" x14ac:dyDescent="0.25">
      <c r="A311" s="7" t="s">
        <v>108</v>
      </c>
      <c r="B311" s="37" t="s">
        <v>57</v>
      </c>
      <c r="C311" s="38">
        <f>SUM(C312:C324)</f>
        <v>0</v>
      </c>
      <c r="D311" s="38">
        <f>SUM(D312:D325)</f>
        <v>524365.6</v>
      </c>
      <c r="E311" s="38">
        <f t="shared" ref="E311:K311" si="35">SUM(E312:E325)</f>
        <v>19181</v>
      </c>
      <c r="F311" s="38">
        <f t="shared" si="35"/>
        <v>0</v>
      </c>
      <c r="G311" s="38">
        <f t="shared" si="35"/>
        <v>0</v>
      </c>
      <c r="H311" s="38">
        <f>SUM(H312:H325)</f>
        <v>512126.5</v>
      </c>
      <c r="I311" s="38">
        <f>SUM(I312:I325)</f>
        <v>20319.2</v>
      </c>
      <c r="J311" s="38">
        <f t="shared" si="35"/>
        <v>0</v>
      </c>
      <c r="K311" s="38">
        <f t="shared" si="35"/>
        <v>0</v>
      </c>
      <c r="L311" s="38">
        <f>SUM(L312:L325)</f>
        <v>512126.5</v>
      </c>
      <c r="M311" s="38">
        <f>SUM(M312:M325)</f>
        <v>20319.2</v>
      </c>
      <c r="N311" s="38">
        <f>SUM(N312:N325)</f>
        <v>0</v>
      </c>
      <c r="O311" s="71"/>
      <c r="P311" s="71"/>
    </row>
    <row r="312" spans="1:16" s="12" customFormat="1" ht="79.5" customHeight="1" x14ac:dyDescent="0.25">
      <c r="A312" s="10" t="s">
        <v>134</v>
      </c>
      <c r="B312" s="48" t="s">
        <v>114</v>
      </c>
      <c r="C312" s="49">
        <v>0</v>
      </c>
      <c r="D312" s="42">
        <v>260560.7</v>
      </c>
      <c r="E312" s="42">
        <v>0</v>
      </c>
      <c r="F312" s="42">
        <v>0</v>
      </c>
      <c r="G312" s="42">
        <v>0</v>
      </c>
      <c r="H312" s="42">
        <v>252950.7</v>
      </c>
      <c r="I312" s="42">
        <v>0</v>
      </c>
      <c r="J312" s="42">
        <v>0</v>
      </c>
      <c r="K312" s="42">
        <v>0</v>
      </c>
      <c r="L312" s="42">
        <v>252950.7</v>
      </c>
      <c r="M312" s="42">
        <v>0</v>
      </c>
      <c r="N312" s="42">
        <v>0</v>
      </c>
      <c r="O312" s="71" t="e">
        <f>#REF!</f>
        <v>#REF!</v>
      </c>
      <c r="P312" s="43" t="s">
        <v>675</v>
      </c>
    </row>
    <row r="313" spans="1:16" s="12" customFormat="1" ht="70.5" customHeight="1" x14ac:dyDescent="0.25">
      <c r="A313" s="10" t="s">
        <v>135</v>
      </c>
      <c r="B313" s="48" t="s">
        <v>115</v>
      </c>
      <c r="C313" s="49">
        <v>0</v>
      </c>
      <c r="D313" s="42">
        <v>63375.5</v>
      </c>
      <c r="E313" s="42">
        <v>0</v>
      </c>
      <c r="F313" s="42">
        <v>0</v>
      </c>
      <c r="G313" s="42">
        <v>0</v>
      </c>
      <c r="H313" s="42">
        <v>59161.7</v>
      </c>
      <c r="I313" s="42">
        <v>0</v>
      </c>
      <c r="J313" s="42">
        <v>0</v>
      </c>
      <c r="K313" s="42">
        <v>0</v>
      </c>
      <c r="L313" s="42">
        <v>59161.7</v>
      </c>
      <c r="M313" s="42">
        <v>0</v>
      </c>
      <c r="N313" s="42">
        <v>0</v>
      </c>
      <c r="O313" s="40" t="s">
        <v>506</v>
      </c>
      <c r="P313" s="43" t="s">
        <v>688</v>
      </c>
    </row>
    <row r="314" spans="1:16" s="12" customFormat="1" x14ac:dyDescent="0.25">
      <c r="A314" s="10" t="s">
        <v>136</v>
      </c>
      <c r="B314" s="48"/>
      <c r="C314" s="49"/>
      <c r="D314" s="42"/>
      <c r="E314" s="42"/>
      <c r="F314" s="42"/>
      <c r="G314" s="42"/>
      <c r="H314" s="42"/>
      <c r="I314" s="42"/>
      <c r="J314" s="42"/>
      <c r="K314" s="42"/>
      <c r="L314" s="42"/>
      <c r="M314" s="42"/>
      <c r="N314" s="42"/>
      <c r="O314" s="40"/>
      <c r="P314" s="40"/>
    </row>
    <row r="315" spans="1:16" s="12" customFormat="1" ht="41.25" customHeight="1" x14ac:dyDescent="0.25">
      <c r="A315" s="10" t="s">
        <v>137</v>
      </c>
      <c r="B315" s="48" t="s">
        <v>119</v>
      </c>
      <c r="C315" s="49">
        <v>0</v>
      </c>
      <c r="D315" s="42">
        <v>235.9</v>
      </c>
      <c r="E315" s="42">
        <v>0</v>
      </c>
      <c r="F315" s="42">
        <v>0</v>
      </c>
      <c r="G315" s="42">
        <v>0</v>
      </c>
      <c r="H315" s="42">
        <v>235.9</v>
      </c>
      <c r="I315" s="42">
        <v>0</v>
      </c>
      <c r="J315" s="42">
        <v>0</v>
      </c>
      <c r="K315" s="42">
        <v>0</v>
      </c>
      <c r="L315" s="42">
        <v>235.9</v>
      </c>
      <c r="M315" s="42">
        <v>0</v>
      </c>
      <c r="N315" s="42">
        <v>0</v>
      </c>
      <c r="O315" s="40" t="s">
        <v>552</v>
      </c>
      <c r="P315" s="43" t="s">
        <v>675</v>
      </c>
    </row>
    <row r="316" spans="1:16" s="12" customFormat="1" ht="29.25" customHeight="1" x14ac:dyDescent="0.25">
      <c r="A316" s="10" t="s">
        <v>138</v>
      </c>
      <c r="B316" s="48" t="s">
        <v>120</v>
      </c>
      <c r="C316" s="49">
        <v>0</v>
      </c>
      <c r="D316" s="42">
        <v>1895.4</v>
      </c>
      <c r="E316" s="42">
        <v>0</v>
      </c>
      <c r="F316" s="42">
        <v>0</v>
      </c>
      <c r="G316" s="42">
        <v>0</v>
      </c>
      <c r="H316" s="42">
        <v>1895.4</v>
      </c>
      <c r="I316" s="42">
        <v>0</v>
      </c>
      <c r="J316" s="42">
        <v>0</v>
      </c>
      <c r="K316" s="42">
        <v>0</v>
      </c>
      <c r="L316" s="42">
        <v>1895.4</v>
      </c>
      <c r="M316" s="42">
        <v>0</v>
      </c>
      <c r="N316" s="42">
        <v>0</v>
      </c>
      <c r="O316" s="40" t="s">
        <v>553</v>
      </c>
      <c r="P316" s="43" t="s">
        <v>675</v>
      </c>
    </row>
    <row r="317" spans="1:16" s="12" customFormat="1" ht="41.25" customHeight="1" x14ac:dyDescent="0.25">
      <c r="A317" s="10" t="s">
        <v>139</v>
      </c>
      <c r="B317" s="48" t="s">
        <v>116</v>
      </c>
      <c r="C317" s="49">
        <v>0</v>
      </c>
      <c r="D317" s="42">
        <v>2808</v>
      </c>
      <c r="E317" s="42">
        <v>0</v>
      </c>
      <c r="F317" s="42">
        <v>0</v>
      </c>
      <c r="G317" s="42">
        <v>0</v>
      </c>
      <c r="H317" s="42">
        <v>2808</v>
      </c>
      <c r="I317" s="42">
        <v>0</v>
      </c>
      <c r="J317" s="42">
        <v>0</v>
      </c>
      <c r="K317" s="42">
        <v>0</v>
      </c>
      <c r="L317" s="42">
        <v>2808</v>
      </c>
      <c r="M317" s="42">
        <v>0</v>
      </c>
      <c r="N317" s="42">
        <v>0</v>
      </c>
      <c r="O317" s="40" t="s">
        <v>554</v>
      </c>
      <c r="P317" s="43" t="s">
        <v>675</v>
      </c>
    </row>
    <row r="318" spans="1:16" s="12" customFormat="1" ht="24" customHeight="1" x14ac:dyDescent="0.25">
      <c r="A318" s="128" t="s">
        <v>140</v>
      </c>
      <c r="B318" s="86"/>
      <c r="C318" s="49"/>
      <c r="D318" s="42"/>
      <c r="E318" s="42"/>
      <c r="F318" s="42"/>
      <c r="G318" s="42"/>
      <c r="H318" s="42"/>
      <c r="I318" s="42"/>
      <c r="J318" s="42"/>
      <c r="K318" s="42"/>
      <c r="L318" s="42"/>
      <c r="M318" s="42"/>
      <c r="N318" s="42"/>
      <c r="O318" s="40"/>
      <c r="P318" s="40"/>
    </row>
    <row r="319" spans="1:16" s="12" customFormat="1" ht="43.5" customHeight="1" x14ac:dyDescent="0.25">
      <c r="A319" s="129"/>
      <c r="B319" s="87" t="s">
        <v>121</v>
      </c>
      <c r="C319" s="49">
        <v>0</v>
      </c>
      <c r="D319" s="42">
        <v>255.8</v>
      </c>
      <c r="E319" s="42">
        <v>10.4</v>
      </c>
      <c r="F319" s="42">
        <v>0</v>
      </c>
      <c r="G319" s="42">
        <v>0</v>
      </c>
      <c r="H319" s="42">
        <v>255.8</v>
      </c>
      <c r="I319" s="42">
        <v>30.4</v>
      </c>
      <c r="J319" s="42">
        <v>0</v>
      </c>
      <c r="K319" s="42">
        <v>0</v>
      </c>
      <c r="L319" s="42">
        <v>255.8</v>
      </c>
      <c r="M319" s="42">
        <v>30.4</v>
      </c>
      <c r="N319" s="42"/>
      <c r="O319" s="40" t="s">
        <v>555</v>
      </c>
      <c r="P319" s="43" t="s">
        <v>675</v>
      </c>
    </row>
    <row r="320" spans="1:16" s="12" customFormat="1" ht="54" customHeight="1" x14ac:dyDescent="0.25">
      <c r="A320" s="128" t="s">
        <v>141</v>
      </c>
      <c r="B320" s="48" t="s">
        <v>435</v>
      </c>
      <c r="C320" s="42">
        <v>0</v>
      </c>
      <c r="D320" s="42">
        <v>11091.5</v>
      </c>
      <c r="E320" s="42">
        <v>0</v>
      </c>
      <c r="F320" s="42">
        <v>0</v>
      </c>
      <c r="G320" s="42">
        <v>0</v>
      </c>
      <c r="H320" s="42">
        <v>10683.5</v>
      </c>
      <c r="I320" s="42">
        <v>0</v>
      </c>
      <c r="J320" s="42">
        <v>0</v>
      </c>
      <c r="K320" s="42">
        <v>0</v>
      </c>
      <c r="L320" s="42">
        <v>10683.5</v>
      </c>
      <c r="M320" s="42">
        <v>0</v>
      </c>
      <c r="N320" s="42">
        <v>0</v>
      </c>
      <c r="O320" s="40" t="s">
        <v>672</v>
      </c>
      <c r="P320" s="43" t="s">
        <v>675</v>
      </c>
    </row>
    <row r="321" spans="1:16" s="12" customFormat="1" ht="54.75" customHeight="1" x14ac:dyDescent="0.25">
      <c r="A321" s="129"/>
      <c r="B321" s="48" t="s">
        <v>436</v>
      </c>
      <c r="C321" s="42">
        <v>0</v>
      </c>
      <c r="D321" s="42">
        <v>90498.9</v>
      </c>
      <c r="E321" s="42">
        <v>11162.6</v>
      </c>
      <c r="F321" s="42">
        <v>0</v>
      </c>
      <c r="G321" s="42">
        <v>0</v>
      </c>
      <c r="H321" s="42">
        <v>90491.6</v>
      </c>
      <c r="I321" s="42">
        <v>11162.6</v>
      </c>
      <c r="J321" s="42">
        <v>0</v>
      </c>
      <c r="K321" s="42">
        <v>0</v>
      </c>
      <c r="L321" s="42">
        <v>90491.6</v>
      </c>
      <c r="M321" s="42">
        <v>11162.6</v>
      </c>
      <c r="N321" s="42">
        <v>0</v>
      </c>
      <c r="O321" s="40" t="s">
        <v>671</v>
      </c>
      <c r="P321" s="43" t="s">
        <v>675</v>
      </c>
    </row>
    <row r="322" spans="1:16" s="12" customFormat="1" ht="52.5" customHeight="1" x14ac:dyDescent="0.25">
      <c r="A322" s="10" t="s">
        <v>142</v>
      </c>
      <c r="B322" s="48" t="s">
        <v>117</v>
      </c>
      <c r="C322" s="42">
        <v>0</v>
      </c>
      <c r="D322" s="42">
        <v>8500</v>
      </c>
      <c r="E322" s="42">
        <v>0</v>
      </c>
      <c r="F322" s="42">
        <v>0</v>
      </c>
      <c r="G322" s="42">
        <v>0</v>
      </c>
      <c r="H322" s="42">
        <v>8500</v>
      </c>
      <c r="I322" s="42">
        <f t="shared" ref="I322:I323" si="36">M322</f>
        <v>0</v>
      </c>
      <c r="J322" s="42">
        <v>0</v>
      </c>
      <c r="K322" s="42">
        <v>0</v>
      </c>
      <c r="L322" s="42">
        <v>8500</v>
      </c>
      <c r="M322" s="42">
        <v>0</v>
      </c>
      <c r="N322" s="42">
        <v>0</v>
      </c>
      <c r="O322" s="40"/>
      <c r="P322" s="43" t="s">
        <v>675</v>
      </c>
    </row>
    <row r="323" spans="1:16" s="12" customFormat="1" ht="42" customHeight="1" x14ac:dyDescent="0.25">
      <c r="A323" s="10" t="s">
        <v>143</v>
      </c>
      <c r="B323" s="48" t="s">
        <v>118</v>
      </c>
      <c r="C323" s="42">
        <v>0</v>
      </c>
      <c r="D323" s="42">
        <v>9000</v>
      </c>
      <c r="E323" s="42">
        <v>0</v>
      </c>
      <c r="F323" s="42">
        <v>0</v>
      </c>
      <c r="G323" s="42">
        <v>0</v>
      </c>
      <c r="H323" s="42">
        <v>9000</v>
      </c>
      <c r="I323" s="42">
        <f t="shared" si="36"/>
        <v>0</v>
      </c>
      <c r="J323" s="42">
        <v>0</v>
      </c>
      <c r="K323" s="42">
        <v>0</v>
      </c>
      <c r="L323" s="42">
        <v>9000</v>
      </c>
      <c r="M323" s="42">
        <v>0</v>
      </c>
      <c r="N323" s="42">
        <v>0</v>
      </c>
      <c r="O323" s="40" t="s">
        <v>556</v>
      </c>
      <c r="P323" s="43" t="s">
        <v>675</v>
      </c>
    </row>
    <row r="324" spans="1:16" s="12" customFormat="1" ht="60" customHeight="1" x14ac:dyDescent="0.25">
      <c r="A324" s="10" t="s">
        <v>144</v>
      </c>
      <c r="B324" s="48" t="s">
        <v>465</v>
      </c>
      <c r="C324" s="42">
        <v>0</v>
      </c>
      <c r="D324" s="42">
        <v>52619.1</v>
      </c>
      <c r="E324" s="42">
        <v>6540</v>
      </c>
      <c r="F324" s="42">
        <v>0</v>
      </c>
      <c r="G324" s="42">
        <v>0</v>
      </c>
      <c r="H324" s="42">
        <v>52619.1</v>
      </c>
      <c r="I324" s="42">
        <v>6512.3</v>
      </c>
      <c r="J324" s="42">
        <v>0</v>
      </c>
      <c r="K324" s="42">
        <v>0</v>
      </c>
      <c r="L324" s="42">
        <v>52619.1</v>
      </c>
      <c r="M324" s="42">
        <v>6512.3</v>
      </c>
      <c r="N324" s="42">
        <v>0</v>
      </c>
      <c r="O324" s="40"/>
      <c r="P324" s="43" t="s">
        <v>675</v>
      </c>
    </row>
    <row r="325" spans="1:16" s="12" customFormat="1" ht="39" customHeight="1" x14ac:dyDescent="0.25">
      <c r="A325" s="10" t="s">
        <v>498</v>
      </c>
      <c r="B325" s="48" t="s">
        <v>499</v>
      </c>
      <c r="C325" s="42">
        <v>0</v>
      </c>
      <c r="D325" s="42">
        <f>D326</f>
        <v>23524.799999999999</v>
      </c>
      <c r="E325" s="42">
        <f t="shared" ref="E325:N325" si="37">E326</f>
        <v>1468</v>
      </c>
      <c r="F325" s="42">
        <f t="shared" si="37"/>
        <v>0</v>
      </c>
      <c r="G325" s="42">
        <f t="shared" si="37"/>
        <v>0</v>
      </c>
      <c r="H325" s="42">
        <v>23524.799999999999</v>
      </c>
      <c r="I325" s="42">
        <v>2613.9</v>
      </c>
      <c r="J325" s="42">
        <f t="shared" si="37"/>
        <v>0</v>
      </c>
      <c r="K325" s="42">
        <f t="shared" si="37"/>
        <v>0</v>
      </c>
      <c r="L325" s="42">
        <v>23524.799999999999</v>
      </c>
      <c r="M325" s="42">
        <v>2613.9</v>
      </c>
      <c r="N325" s="42">
        <f t="shared" si="37"/>
        <v>0</v>
      </c>
      <c r="O325" s="40"/>
      <c r="P325" s="43" t="s">
        <v>675</v>
      </c>
    </row>
    <row r="326" spans="1:16" s="12" customFormat="1" x14ac:dyDescent="0.25">
      <c r="A326" s="10"/>
      <c r="B326" s="48" t="s">
        <v>477</v>
      </c>
      <c r="C326" s="42">
        <v>0</v>
      </c>
      <c r="D326" s="42">
        <v>23524.799999999999</v>
      </c>
      <c r="E326" s="42">
        <v>1468</v>
      </c>
      <c r="F326" s="42">
        <v>0</v>
      </c>
      <c r="G326" s="42">
        <v>0</v>
      </c>
      <c r="H326" s="42">
        <v>23524.799999999999</v>
      </c>
      <c r="I326" s="42">
        <v>2613.9</v>
      </c>
      <c r="J326" s="42">
        <v>0</v>
      </c>
      <c r="K326" s="42">
        <v>0</v>
      </c>
      <c r="L326" s="42">
        <v>23524.799999999999</v>
      </c>
      <c r="M326" s="42">
        <v>2613.9</v>
      </c>
      <c r="N326" s="42">
        <v>0</v>
      </c>
      <c r="O326" s="40"/>
      <c r="P326" s="43" t="s">
        <v>675</v>
      </c>
    </row>
    <row r="327" spans="1:16" s="9" customFormat="1" ht="25.5" x14ac:dyDescent="0.25">
      <c r="A327" s="7"/>
      <c r="B327" s="37" t="s">
        <v>463</v>
      </c>
      <c r="C327" s="69">
        <f>C280+C282+C286+C293+C302+C311</f>
        <v>530245</v>
      </c>
      <c r="D327" s="69">
        <f>D280+D282+D286+D293+D302+D311</f>
        <v>4282461.5999999996</v>
      </c>
      <c r="E327" s="69">
        <f>E280+E282+E286+E293+E302+E311</f>
        <v>19259.599999999999</v>
      </c>
      <c r="F327" s="69">
        <f t="shared" ref="F327:N327" si="38">F280+F282+F286+F293+F302+F311</f>
        <v>0</v>
      </c>
      <c r="G327" s="69">
        <f t="shared" si="38"/>
        <v>530245</v>
      </c>
      <c r="H327" s="69">
        <f t="shared" si="38"/>
        <v>4178497.2</v>
      </c>
      <c r="I327" s="69">
        <f t="shared" si="38"/>
        <v>20397.8</v>
      </c>
      <c r="J327" s="69">
        <f t="shared" si="38"/>
        <v>0</v>
      </c>
      <c r="K327" s="69">
        <f t="shared" si="38"/>
        <v>530245</v>
      </c>
      <c r="L327" s="69">
        <f t="shared" si="38"/>
        <v>4031801.7</v>
      </c>
      <c r="M327" s="69">
        <f t="shared" si="38"/>
        <v>20397.8</v>
      </c>
      <c r="N327" s="69">
        <f t="shared" si="38"/>
        <v>0</v>
      </c>
      <c r="O327" s="47"/>
      <c r="P327" s="47"/>
    </row>
    <row r="328" spans="1:16" s="9" customFormat="1" ht="25.5" x14ac:dyDescent="0.25">
      <c r="A328" s="13"/>
      <c r="B328" s="64" t="s">
        <v>457</v>
      </c>
      <c r="C328" s="61">
        <f>C139+C277+C327</f>
        <v>1535427</v>
      </c>
      <c r="D328" s="61">
        <f>D139+D277+D327-0.1</f>
        <v>41370195.200000003</v>
      </c>
      <c r="E328" s="61">
        <f>E139+E277+E327-206</f>
        <v>325546.5</v>
      </c>
      <c r="F328" s="61">
        <f t="shared" ref="F328:N328" si="39">F139+F277+F327</f>
        <v>0</v>
      </c>
      <c r="G328" s="61">
        <f t="shared" si="39"/>
        <v>1533175.4</v>
      </c>
      <c r="H328" s="61">
        <f t="shared" si="39"/>
        <v>40920875.700000003</v>
      </c>
      <c r="I328" s="61">
        <f t="shared" si="39"/>
        <v>324845.90000000002</v>
      </c>
      <c r="J328" s="61">
        <f t="shared" si="39"/>
        <v>0</v>
      </c>
      <c r="K328" s="61">
        <f t="shared" si="39"/>
        <v>1531302.1</v>
      </c>
      <c r="L328" s="61">
        <f t="shared" si="39"/>
        <v>40720064</v>
      </c>
      <c r="M328" s="61">
        <f t="shared" si="39"/>
        <v>324845.59999999998</v>
      </c>
      <c r="N328" s="61">
        <f t="shared" si="39"/>
        <v>0</v>
      </c>
      <c r="O328" s="62"/>
      <c r="P328" s="62"/>
    </row>
    <row r="329" spans="1:16" s="9" customFormat="1" x14ac:dyDescent="0.25">
      <c r="A329" s="13"/>
      <c r="B329" s="64" t="s">
        <v>18</v>
      </c>
      <c r="C329" s="61">
        <f>C15+C22+C53+C55+C65+C68+C71+C92+C94+C97+C99+C132+C134+C137+C280+C282</f>
        <v>363731.4</v>
      </c>
      <c r="D329" s="61">
        <f>D15+D22+D53+D55+D65+D68+D71+D92+D94+D97+D99+D132+D134+D137+D280+D282</f>
        <v>4448246.7</v>
      </c>
      <c r="E329" s="61">
        <f>E15+E22+E53+E55+E65+E68+E71+E92+E94+E97+E99+E132+E134+E137+E280+E282</f>
        <v>303026.90000000002</v>
      </c>
      <c r="F329" s="61"/>
      <c r="G329" s="61">
        <f>G15+G22+G53+G55+G65+G68+G71+G92+G94+G97+G99+G132+G134+G137+G280+G282</f>
        <v>363654.6</v>
      </c>
      <c r="H329" s="61">
        <f>H15+H22+H53+H55+H65+H68+H71+H92+H94+H97+H99+H132+H134+H137+H280+H282</f>
        <v>4128222</v>
      </c>
      <c r="I329" s="61">
        <f>I15+I22+I53+I55+I65+I68+I71+I92+I94+I97+I99+I132+I134+I137+I280+I282</f>
        <v>300894</v>
      </c>
      <c r="J329" s="61"/>
      <c r="K329" s="61">
        <f>K15+K22+K53+K55+K65+K68+K71+K92+K94+K97+K99+K132+K134+K137+K280+K282</f>
        <v>363654.6</v>
      </c>
      <c r="L329" s="61">
        <f>L15+L22+L53+L55+L65+L68+L71+L92+L94+L97+L99+L132+L134+L137+L280+L282</f>
        <v>4055430</v>
      </c>
      <c r="M329" s="61">
        <f>M15+M22+M53+M55+M65+M68+M71+M92+M94+M97+M99+M132+M134+M137+M280+M282</f>
        <v>300893.7</v>
      </c>
      <c r="N329" s="61"/>
      <c r="O329" s="62"/>
      <c r="P329" s="88"/>
    </row>
    <row r="330" spans="1:16" s="9" customFormat="1" x14ac:dyDescent="0.25">
      <c r="A330" s="13"/>
      <c r="B330" s="64" t="s">
        <v>19</v>
      </c>
      <c r="C330" s="61">
        <f>C142+C154+C198+C220+C230+C262+C286+C293+C302+C311</f>
        <v>1171695.6000000001</v>
      </c>
      <c r="D330" s="61">
        <f>D142+D154+D198+D220+D230+D262+D286+D293+D302+D311</f>
        <v>36921948.600000001</v>
      </c>
      <c r="E330" s="61">
        <f>E142+E154+E198+E220+E230+E262+E286+E293+E302+E311</f>
        <v>22725.599999999999</v>
      </c>
      <c r="F330" s="61"/>
      <c r="G330" s="61">
        <f>G142+G154+G198+G220+G230+G262+G286+G293+G302+G311</f>
        <v>1169520.8</v>
      </c>
      <c r="H330" s="61">
        <f>H142+H154+H198+H220+H230+H262+H286+H293+H302+H311</f>
        <v>36792653.700000003</v>
      </c>
      <c r="I330" s="61">
        <f>I142+I154+I198+I220+I230+I262+I286+I293+I302+I311</f>
        <v>23951.9</v>
      </c>
      <c r="J330" s="61"/>
      <c r="K330" s="61">
        <f>K142+K154+K198+K220+K230+K262+K286+K293+K302+K311</f>
        <v>1167647.5</v>
      </c>
      <c r="L330" s="61">
        <f>L142+L154+L198+L220+L230+L262+L286+L293+L302+L311</f>
        <v>36664634</v>
      </c>
      <c r="M330" s="61">
        <f>M142+M154+M198+M220+M230+M262+M286+M293+M302+M311</f>
        <v>23951.9</v>
      </c>
      <c r="N330" s="61"/>
      <c r="O330" s="62"/>
      <c r="P330" s="88"/>
    </row>
    <row r="331" spans="1:16" ht="29.25" customHeight="1" x14ac:dyDescent="0.25">
      <c r="C331" s="89"/>
      <c r="D331" s="90"/>
      <c r="E331" s="89"/>
    </row>
    <row r="332" spans="1:16" ht="33.75" hidden="1" customHeight="1" x14ac:dyDescent="0.25">
      <c r="D332" s="92">
        <v>3154482.2</v>
      </c>
      <c r="E332" s="92"/>
      <c r="F332" s="92"/>
      <c r="G332" s="92"/>
      <c r="H332" s="92"/>
      <c r="I332" s="92"/>
      <c r="J332" s="92"/>
      <c r="K332" s="92"/>
      <c r="L332" s="92"/>
      <c r="M332" s="92"/>
      <c r="N332" s="92"/>
      <c r="O332" s="93"/>
      <c r="P332" s="93"/>
    </row>
    <row r="333" spans="1:16" ht="44.25" hidden="1" customHeight="1" x14ac:dyDescent="0.25">
      <c r="D333" s="92">
        <v>1480549</v>
      </c>
      <c r="E333" s="92"/>
      <c r="F333" s="92"/>
      <c r="G333" s="92"/>
      <c r="H333" s="92"/>
      <c r="I333" s="92"/>
      <c r="J333" s="92"/>
      <c r="K333" s="92"/>
      <c r="L333" s="92"/>
      <c r="M333" s="92"/>
      <c r="N333" s="92"/>
      <c r="O333" s="93"/>
      <c r="P333" s="93"/>
    </row>
    <row r="334" spans="1:16" ht="15" hidden="1" customHeight="1" x14ac:dyDescent="0.25">
      <c r="D334" s="92">
        <v>1428232.6</v>
      </c>
      <c r="E334" s="92"/>
      <c r="F334" s="92"/>
      <c r="G334" s="92"/>
      <c r="H334" s="92"/>
      <c r="I334" s="92"/>
      <c r="J334" s="92"/>
      <c r="K334" s="92"/>
      <c r="L334" s="92"/>
      <c r="M334" s="92"/>
      <c r="N334" s="92"/>
      <c r="O334" s="93"/>
      <c r="P334" s="93"/>
    </row>
    <row r="335" spans="1:16" ht="15" hidden="1" customHeight="1" x14ac:dyDescent="0.25">
      <c r="B335" s="94"/>
      <c r="C335" s="94"/>
      <c r="D335" s="92">
        <v>47355</v>
      </c>
      <c r="E335" s="92"/>
      <c r="F335" s="92"/>
      <c r="G335" s="92"/>
      <c r="H335" s="92"/>
      <c r="I335" s="92"/>
      <c r="J335" s="92"/>
      <c r="K335" s="92"/>
      <c r="L335" s="92"/>
      <c r="M335" s="92"/>
      <c r="N335" s="92"/>
      <c r="O335" s="93"/>
      <c r="P335" s="93"/>
    </row>
    <row r="336" spans="1:16" ht="15" hidden="1" customHeight="1" x14ac:dyDescent="0.25">
      <c r="A336" s="119"/>
      <c r="B336" s="119"/>
      <c r="C336" s="94"/>
      <c r="D336" s="92">
        <v>1352</v>
      </c>
      <c r="E336" s="92"/>
      <c r="F336" s="92"/>
      <c r="G336" s="92"/>
      <c r="H336" s="92"/>
      <c r="I336" s="92"/>
      <c r="J336" s="92"/>
      <c r="K336" s="92"/>
      <c r="L336" s="92"/>
      <c r="M336" s="92"/>
      <c r="N336" s="92"/>
      <c r="O336" s="93"/>
      <c r="P336" s="93"/>
    </row>
    <row r="337" spans="2:16" ht="55.5" hidden="1" customHeight="1" x14ac:dyDescent="0.25">
      <c r="B337" s="94"/>
      <c r="C337" s="94"/>
      <c r="D337" s="92">
        <v>193918.6</v>
      </c>
      <c r="E337" s="92"/>
      <c r="F337" s="92"/>
      <c r="G337" s="92"/>
      <c r="H337" s="92"/>
      <c r="I337" s="92"/>
      <c r="J337" s="92"/>
      <c r="K337" s="92"/>
      <c r="L337" s="92"/>
      <c r="M337" s="92"/>
      <c r="N337" s="92"/>
      <c r="O337" s="93"/>
      <c r="P337" s="93"/>
    </row>
    <row r="338" spans="2:16" ht="15" hidden="1" customHeight="1" x14ac:dyDescent="0.25">
      <c r="B338" s="94"/>
      <c r="C338" s="94"/>
      <c r="D338" s="92">
        <v>3075</v>
      </c>
      <c r="E338" s="92"/>
      <c r="F338" s="92"/>
      <c r="G338" s="92"/>
      <c r="H338" s="92"/>
      <c r="I338" s="92"/>
      <c r="J338" s="92"/>
      <c r="K338" s="92"/>
      <c r="L338" s="92"/>
      <c r="M338" s="92"/>
      <c r="N338" s="92"/>
      <c r="O338" s="93"/>
      <c r="P338" s="93"/>
    </row>
    <row r="339" spans="2:16" ht="15" hidden="1" customHeight="1" x14ac:dyDescent="0.25"/>
    <row r="340" spans="2:16" ht="54.75" hidden="1" customHeight="1" x14ac:dyDescent="0.25">
      <c r="D340" s="95">
        <f>D328-D332</f>
        <v>38215713</v>
      </c>
      <c r="E340" s="95"/>
      <c r="F340" s="95"/>
      <c r="G340" s="95"/>
      <c r="H340" s="95"/>
      <c r="I340" s="95"/>
      <c r="J340" s="95"/>
      <c r="K340" s="95"/>
      <c r="L340" s="95"/>
      <c r="M340" s="95"/>
      <c r="N340" s="95"/>
      <c r="O340" s="96"/>
      <c r="P340" s="96"/>
    </row>
    <row r="341" spans="2:16" ht="28.5" hidden="1" customHeight="1" x14ac:dyDescent="0.25">
      <c r="D341" s="95" t="e">
        <f>#REF!-D333</f>
        <v>#REF!</v>
      </c>
      <c r="E341" s="95"/>
      <c r="F341" s="95"/>
      <c r="G341" s="95"/>
      <c r="H341" s="95"/>
      <c r="I341" s="95"/>
      <c r="J341" s="95"/>
      <c r="K341" s="95"/>
      <c r="L341" s="95"/>
      <c r="M341" s="95"/>
      <c r="N341" s="95"/>
      <c r="O341" s="96"/>
      <c r="P341" s="96"/>
    </row>
    <row r="342" spans="2:16" ht="54" hidden="1" customHeight="1" x14ac:dyDescent="0.25">
      <c r="D342" s="95" t="e">
        <f>#REF!-D334</f>
        <v>#REF!</v>
      </c>
      <c r="E342" s="95"/>
      <c r="F342" s="95"/>
      <c r="G342" s="95"/>
      <c r="H342" s="95"/>
      <c r="I342" s="95"/>
      <c r="J342" s="95"/>
      <c r="K342" s="95"/>
      <c r="L342" s="95"/>
      <c r="M342" s="95"/>
      <c r="N342" s="95"/>
      <c r="O342" s="96"/>
      <c r="P342" s="96"/>
    </row>
    <row r="343" spans="2:16" ht="42.75" hidden="1" customHeight="1" x14ac:dyDescent="0.25">
      <c r="D343" s="95" t="e">
        <f>#REF!-D335</f>
        <v>#REF!</v>
      </c>
      <c r="E343" s="95"/>
      <c r="F343" s="95"/>
      <c r="G343" s="95"/>
      <c r="H343" s="95"/>
      <c r="I343" s="95"/>
      <c r="J343" s="95"/>
      <c r="K343" s="95"/>
      <c r="L343" s="95"/>
      <c r="M343" s="95"/>
      <c r="N343" s="95"/>
      <c r="O343" s="96"/>
      <c r="P343" s="96"/>
    </row>
    <row r="344" spans="2:16" ht="28.5" hidden="1" customHeight="1" x14ac:dyDescent="0.25">
      <c r="D344" s="95" t="e">
        <f>#REF!-D336</f>
        <v>#REF!</v>
      </c>
      <c r="E344" s="95"/>
      <c r="F344" s="95"/>
      <c r="G344" s="95"/>
      <c r="H344" s="95"/>
      <c r="I344" s="95"/>
      <c r="J344" s="95"/>
      <c r="K344" s="95"/>
      <c r="L344" s="95"/>
      <c r="M344" s="95"/>
      <c r="N344" s="95"/>
      <c r="O344" s="96"/>
      <c r="P344" s="96"/>
    </row>
    <row r="345" spans="2:16" ht="44.25" hidden="1" customHeight="1" x14ac:dyDescent="0.25">
      <c r="D345" s="95" t="e">
        <f>#REF!-D337</f>
        <v>#REF!</v>
      </c>
      <c r="E345" s="95"/>
      <c r="F345" s="95"/>
      <c r="G345" s="95"/>
      <c r="H345" s="95"/>
      <c r="I345" s="95"/>
      <c r="J345" s="95"/>
      <c r="K345" s="95"/>
      <c r="L345" s="95"/>
      <c r="M345" s="95"/>
      <c r="N345" s="95"/>
      <c r="O345" s="96"/>
      <c r="P345" s="96"/>
    </row>
    <row r="346" spans="2:16" ht="43.5" hidden="1" customHeight="1" x14ac:dyDescent="0.25">
      <c r="D346" s="95" t="e">
        <f>#REF!-D338</f>
        <v>#REF!</v>
      </c>
      <c r="E346" s="95"/>
      <c r="F346" s="95"/>
      <c r="G346" s="95"/>
      <c r="H346" s="95"/>
      <c r="I346" s="95"/>
      <c r="J346" s="95"/>
      <c r="K346" s="95"/>
      <c r="L346" s="95"/>
      <c r="M346" s="95"/>
      <c r="N346" s="95"/>
      <c r="O346" s="96"/>
      <c r="P346" s="96"/>
    </row>
    <row r="347" spans="2:16" ht="57.75" customHeight="1" x14ac:dyDescent="0.25">
      <c r="K347" s="97"/>
    </row>
    <row r="348" spans="2:16" ht="65.25" customHeight="1" x14ac:dyDescent="0.25">
      <c r="D348" s="97"/>
      <c r="E348" s="97"/>
      <c r="F348" s="97"/>
      <c r="G348" s="97"/>
      <c r="H348" s="97"/>
      <c r="I348" s="97"/>
      <c r="J348" s="97"/>
      <c r="K348" s="97"/>
      <c r="L348" s="97"/>
      <c r="M348" s="97"/>
      <c r="N348" s="97"/>
      <c r="O348" s="98"/>
      <c r="P348" s="98"/>
    </row>
  </sheetData>
  <mergeCells count="41">
    <mergeCell ref="B294:B296"/>
    <mergeCell ref="A294:A297"/>
    <mergeCell ref="A232:A233"/>
    <mergeCell ref="A291:A292"/>
    <mergeCell ref="A278:P278"/>
    <mergeCell ref="A221:A222"/>
    <mergeCell ref="B199:B202"/>
    <mergeCell ref="A199:A202"/>
    <mergeCell ref="B217:B219"/>
    <mergeCell ref="A217:A219"/>
    <mergeCell ref="A336:B336"/>
    <mergeCell ref="A10:A11"/>
    <mergeCell ref="B10:B11"/>
    <mergeCell ref="A141:P141"/>
    <mergeCell ref="A285:P285"/>
    <mergeCell ref="A14:P14"/>
    <mergeCell ref="A279:P279"/>
    <mergeCell ref="A224:A225"/>
    <mergeCell ref="B224:B225"/>
    <mergeCell ref="B232:B233"/>
    <mergeCell ref="A320:A321"/>
    <mergeCell ref="A298:A299"/>
    <mergeCell ref="A318:A319"/>
    <mergeCell ref="A145:A146"/>
    <mergeCell ref="A151:A152"/>
    <mergeCell ref="B298:B299"/>
    <mergeCell ref="D1:N2"/>
    <mergeCell ref="B4:N5"/>
    <mergeCell ref="C10:F10"/>
    <mergeCell ref="G10:J10"/>
    <mergeCell ref="K10:N10"/>
    <mergeCell ref="B6:K6"/>
    <mergeCell ref="B8:J8"/>
    <mergeCell ref="A75:A76"/>
    <mergeCell ref="B75:B76"/>
    <mergeCell ref="O10:O11"/>
    <mergeCell ref="A13:P13"/>
    <mergeCell ref="A140:P140"/>
    <mergeCell ref="A77:A79"/>
    <mergeCell ref="B77:B79"/>
    <mergeCell ref="P10:P11"/>
  </mergeCells>
  <pageMargins left="0" right="0" top="0" bottom="0.78740157480314965" header="0" footer="0"/>
  <pageSetup paperSize="9" scale="70" fitToHeight="5" orientation="landscape" r:id="rId1"/>
  <rowBreaks count="2" manualBreakCount="2">
    <brk id="316" max="16383" man="1"/>
    <brk id="33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СВОД январь- декабрь 2022</vt:lpstr>
      <vt:lpstr>'СВОД январь- декабрь 2022'!Заголовки_для_печати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Нелли Николаевна ПАВЛОВСКАЯ</dc:creator>
  <cp:lastModifiedBy>Светлана Николаевна Вересова</cp:lastModifiedBy>
  <cp:lastPrinted>2023-02-03T10:00:46Z</cp:lastPrinted>
  <dcterms:created xsi:type="dcterms:W3CDTF">2019-04-01T15:38:14Z</dcterms:created>
  <dcterms:modified xsi:type="dcterms:W3CDTF">2023-04-07T13:12:12Z</dcterms:modified>
</cp:coreProperties>
</file>